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845" yWindow="-120" windowWidth="12300" windowHeight="6030" tabRatio="778" activeTab="6"/>
  </bookViews>
  <sheets>
    <sheet name="Comm Nb2O5" sheetId="61" r:id="rId1"/>
    <sheet name="PNB" sheetId="39" r:id="rId2"/>
    <sheet name="PNB B2" sheetId="64" r:id="rId3"/>
    <sheet name="PNB 300" sheetId="60" r:id="rId4"/>
    <sheet name="PNB 500" sheetId="62" r:id="rId5"/>
    <sheet name="PNB 700" sheetId="63" r:id="rId6"/>
    <sheet name="Graphs" sheetId="59" r:id="rId7"/>
  </sheets>
  <calcPr calcId="145621"/>
</workbook>
</file>

<file path=xl/calcChain.xml><?xml version="1.0" encoding="utf-8"?>
<calcChain xmlns="http://schemas.openxmlformats.org/spreadsheetml/2006/main">
  <c r="D48" i="64" l="1"/>
  <c r="C48" i="64"/>
  <c r="D47" i="64"/>
  <c r="C47" i="64"/>
  <c r="D46" i="64"/>
  <c r="C46" i="64"/>
  <c r="D45" i="64"/>
  <c r="C45" i="64"/>
  <c r="D44" i="64"/>
  <c r="C44" i="64"/>
  <c r="D43" i="64"/>
  <c r="C43" i="64"/>
  <c r="D42" i="64"/>
  <c r="C42" i="64"/>
  <c r="D41" i="64"/>
  <c r="C41" i="64"/>
  <c r="D40" i="64"/>
  <c r="C40" i="64"/>
  <c r="D39" i="64"/>
  <c r="C39" i="64"/>
  <c r="D38" i="64"/>
  <c r="C38" i="64"/>
  <c r="D37" i="64"/>
  <c r="C37" i="64"/>
  <c r="D36" i="64"/>
  <c r="C36" i="64"/>
  <c r="D35" i="64"/>
  <c r="C35" i="64"/>
  <c r="D34" i="64"/>
  <c r="C34" i="64"/>
  <c r="D33" i="64"/>
  <c r="C33" i="64"/>
  <c r="D32" i="64"/>
  <c r="C32" i="64"/>
  <c r="D31" i="64"/>
  <c r="C31" i="64"/>
  <c r="D30" i="64"/>
  <c r="C30" i="64"/>
  <c r="D29" i="64"/>
  <c r="C29" i="64"/>
  <c r="D28" i="64"/>
  <c r="C28" i="64"/>
  <c r="D27" i="64"/>
  <c r="C27" i="64"/>
  <c r="D26" i="64"/>
  <c r="C26" i="64"/>
  <c r="D25" i="64"/>
  <c r="C25" i="64"/>
  <c r="D24" i="64"/>
  <c r="C24" i="64"/>
  <c r="D23" i="64"/>
  <c r="C23" i="64"/>
  <c r="I22" i="64"/>
  <c r="D22" i="64"/>
  <c r="C22" i="64"/>
  <c r="I21" i="64"/>
  <c r="D21" i="64"/>
  <c r="C21" i="64"/>
  <c r="I20" i="64"/>
  <c r="D20" i="64"/>
  <c r="C20" i="64"/>
  <c r="I19" i="64"/>
  <c r="D19" i="64"/>
  <c r="C19" i="64"/>
  <c r="I18" i="64"/>
  <c r="D18" i="64"/>
  <c r="C18" i="64"/>
  <c r="I17" i="64"/>
  <c r="D17" i="64"/>
  <c r="C17" i="64"/>
  <c r="I16" i="64"/>
  <c r="D16" i="64"/>
  <c r="C16" i="64"/>
  <c r="I15" i="64"/>
  <c r="D15" i="64"/>
  <c r="C15" i="64"/>
  <c r="I14" i="64"/>
  <c r="D14" i="64"/>
  <c r="C14" i="64"/>
  <c r="I13" i="64"/>
  <c r="H13" i="64"/>
  <c r="D13" i="64"/>
  <c r="C13" i="64"/>
  <c r="I12" i="64"/>
  <c r="H12" i="64"/>
  <c r="D12" i="64"/>
  <c r="C12" i="64"/>
  <c r="I11" i="64"/>
  <c r="H11" i="64"/>
  <c r="D11" i="64"/>
  <c r="C11" i="64"/>
  <c r="I10" i="64"/>
  <c r="H10" i="64"/>
  <c r="D10" i="64"/>
  <c r="C10" i="64"/>
  <c r="I9" i="64"/>
  <c r="H9" i="64"/>
  <c r="D9" i="64"/>
  <c r="C9" i="64"/>
  <c r="I8" i="64"/>
  <c r="H8" i="64"/>
  <c r="D8" i="64"/>
  <c r="C8" i="64"/>
  <c r="I7" i="64"/>
  <c r="H7" i="64"/>
  <c r="D7" i="64"/>
  <c r="C7" i="64"/>
  <c r="I6" i="64"/>
  <c r="H6" i="64"/>
  <c r="D6" i="64"/>
  <c r="C6" i="64"/>
  <c r="I5" i="64"/>
  <c r="H5" i="64"/>
  <c r="D5" i="64"/>
  <c r="C5" i="64"/>
  <c r="I4" i="64"/>
  <c r="H4" i="64"/>
  <c r="D4" i="64"/>
  <c r="C4" i="64"/>
  <c r="I3" i="64"/>
  <c r="H3" i="64"/>
  <c r="D3" i="64"/>
  <c r="C3" i="64"/>
  <c r="D4" i="61" l="1"/>
  <c r="D5" i="61"/>
  <c r="D6" i="61"/>
  <c r="D7" i="61"/>
  <c r="D8" i="61"/>
  <c r="D9" i="61"/>
  <c r="D10" i="61"/>
  <c r="D11" i="61"/>
  <c r="D12" i="61"/>
  <c r="D13" i="61"/>
  <c r="D14" i="61"/>
  <c r="D15" i="61"/>
  <c r="D16" i="61"/>
  <c r="D17" i="61"/>
  <c r="D18" i="61"/>
  <c r="D19" i="61"/>
  <c r="D20" i="61"/>
  <c r="D21" i="61"/>
  <c r="D22" i="61"/>
  <c r="D23" i="61"/>
  <c r="D24" i="61"/>
  <c r="D25" i="61"/>
  <c r="D26" i="61"/>
  <c r="D27" i="61"/>
  <c r="D28" i="61"/>
  <c r="D29" i="61"/>
  <c r="D30" i="61"/>
  <c r="D31" i="61"/>
  <c r="D32" i="61"/>
  <c r="D33" i="61"/>
  <c r="D34" i="61"/>
  <c r="D35" i="61"/>
  <c r="D36" i="61"/>
  <c r="D37" i="61"/>
  <c r="D38" i="61"/>
  <c r="D39" i="61"/>
  <c r="D40" i="61"/>
  <c r="D41" i="61"/>
  <c r="D42" i="61"/>
  <c r="D43" i="61"/>
  <c r="D44" i="61"/>
  <c r="D45" i="61"/>
  <c r="D46" i="61"/>
  <c r="D47" i="61"/>
  <c r="D48" i="61"/>
  <c r="D3" i="61"/>
  <c r="D4" i="63"/>
  <c r="D5" i="63"/>
  <c r="D6" i="63"/>
  <c r="D7" i="63"/>
  <c r="D8" i="63"/>
  <c r="D9" i="63"/>
  <c r="D10" i="63"/>
  <c r="D11" i="63"/>
  <c r="D12" i="63"/>
  <c r="D13" i="63"/>
  <c r="D14" i="63"/>
  <c r="D15" i="63"/>
  <c r="D16" i="63"/>
  <c r="D17" i="63"/>
  <c r="D18" i="63"/>
  <c r="D19" i="63"/>
  <c r="D20" i="63"/>
  <c r="D21" i="63"/>
  <c r="D22" i="63"/>
  <c r="D23" i="63"/>
  <c r="D24" i="63"/>
  <c r="D25" i="63"/>
  <c r="D26" i="63"/>
  <c r="D27" i="63"/>
  <c r="D28" i="63"/>
  <c r="D29" i="63"/>
  <c r="D30" i="63"/>
  <c r="D31" i="63"/>
  <c r="D32" i="63"/>
  <c r="D33" i="63"/>
  <c r="D34" i="63"/>
  <c r="D35" i="63"/>
  <c r="D36" i="63"/>
  <c r="D37" i="63"/>
  <c r="D38" i="63"/>
  <c r="D39" i="63"/>
  <c r="D40" i="63"/>
  <c r="D41" i="63"/>
  <c r="D42" i="63"/>
  <c r="D43" i="63"/>
  <c r="D44" i="63"/>
  <c r="D45" i="63"/>
  <c r="D46" i="63"/>
  <c r="D47" i="63"/>
  <c r="D48" i="63"/>
  <c r="D3" i="63"/>
  <c r="D4" i="62"/>
  <c r="D5" i="62"/>
  <c r="D6" i="62"/>
  <c r="D7" i="62"/>
  <c r="D8" i="62"/>
  <c r="D9" i="62"/>
  <c r="D10" i="62"/>
  <c r="D11" i="62"/>
  <c r="D12" i="62"/>
  <c r="D13" i="62"/>
  <c r="D14" i="62"/>
  <c r="D15" i="62"/>
  <c r="D16" i="62"/>
  <c r="D17" i="62"/>
  <c r="D18" i="62"/>
  <c r="D19" i="62"/>
  <c r="D20" i="62"/>
  <c r="D21" i="62"/>
  <c r="D22" i="62"/>
  <c r="D23" i="62"/>
  <c r="D24" i="62"/>
  <c r="D25" i="62"/>
  <c r="D26" i="62"/>
  <c r="D27" i="62"/>
  <c r="D28" i="62"/>
  <c r="D29" i="62"/>
  <c r="D30" i="62"/>
  <c r="D31" i="62"/>
  <c r="D32" i="62"/>
  <c r="D33" i="62"/>
  <c r="D34" i="62"/>
  <c r="D35" i="62"/>
  <c r="D36" i="62"/>
  <c r="D37" i="62"/>
  <c r="D38" i="62"/>
  <c r="D39" i="62"/>
  <c r="D40" i="62"/>
  <c r="D41" i="62"/>
  <c r="D42" i="62"/>
  <c r="D43" i="62"/>
  <c r="D44" i="62"/>
  <c r="D45" i="62"/>
  <c r="D46" i="62"/>
  <c r="D47" i="62"/>
  <c r="D48" i="62"/>
  <c r="D3" i="62"/>
  <c r="D4" i="60"/>
  <c r="D5" i="60"/>
  <c r="D6" i="60"/>
  <c r="D7" i="60"/>
  <c r="D8" i="60"/>
  <c r="D9" i="60"/>
  <c r="D10" i="60"/>
  <c r="D11" i="60"/>
  <c r="D12" i="60"/>
  <c r="D13" i="60"/>
  <c r="D14" i="60"/>
  <c r="D15" i="60"/>
  <c r="D16" i="60"/>
  <c r="D17" i="60"/>
  <c r="D18" i="60"/>
  <c r="D19" i="60"/>
  <c r="D20" i="60"/>
  <c r="D21" i="60"/>
  <c r="D22" i="60"/>
  <c r="D23" i="60"/>
  <c r="D24" i="60"/>
  <c r="D25" i="60"/>
  <c r="D26" i="60"/>
  <c r="D27" i="60"/>
  <c r="D28" i="60"/>
  <c r="D29" i="60"/>
  <c r="D30" i="60"/>
  <c r="D31" i="60"/>
  <c r="D32" i="60"/>
  <c r="D33" i="60"/>
  <c r="D34" i="60"/>
  <c r="D35" i="60"/>
  <c r="D36" i="60"/>
  <c r="D37" i="60"/>
  <c r="D38" i="60"/>
  <c r="D39" i="60"/>
  <c r="D40" i="60"/>
  <c r="D41" i="60"/>
  <c r="D42" i="60"/>
  <c r="D43" i="60"/>
  <c r="D44" i="60"/>
  <c r="D45" i="60"/>
  <c r="D46" i="60"/>
  <c r="D47" i="60"/>
  <c r="D48" i="60"/>
  <c r="D3" i="60"/>
  <c r="D4" i="39"/>
  <c r="D5" i="39"/>
  <c r="D6" i="39"/>
  <c r="D7" i="39"/>
  <c r="D8" i="39"/>
  <c r="D9" i="39"/>
  <c r="D10" i="39"/>
  <c r="D11" i="39"/>
  <c r="D12" i="39"/>
  <c r="D13" i="39"/>
  <c r="D14" i="39"/>
  <c r="D15" i="39"/>
  <c r="D16" i="39"/>
  <c r="D17" i="39"/>
  <c r="D18" i="39"/>
  <c r="D19" i="39"/>
  <c r="D20" i="39"/>
  <c r="D21" i="39"/>
  <c r="D22" i="39"/>
  <c r="D23" i="39"/>
  <c r="D24" i="39"/>
  <c r="D25" i="39"/>
  <c r="D26" i="39"/>
  <c r="D27" i="39"/>
  <c r="D28" i="39"/>
  <c r="D29" i="39"/>
  <c r="D30" i="39"/>
  <c r="D31" i="39"/>
  <c r="D32" i="39"/>
  <c r="D33" i="39"/>
  <c r="D34" i="39"/>
  <c r="D35" i="39"/>
  <c r="D36" i="39"/>
  <c r="D37" i="39"/>
  <c r="D38" i="39"/>
  <c r="D39" i="39"/>
  <c r="D40" i="39"/>
  <c r="D41" i="39"/>
  <c r="D42" i="39"/>
  <c r="D43" i="39"/>
  <c r="D44" i="39"/>
  <c r="D45" i="39"/>
  <c r="D46" i="39"/>
  <c r="D47" i="39"/>
  <c r="D48" i="39"/>
  <c r="D3" i="39"/>
  <c r="I4" i="63"/>
  <c r="I5" i="63"/>
  <c r="I6" i="63"/>
  <c r="I7" i="63"/>
  <c r="I8" i="63"/>
  <c r="I9" i="63"/>
  <c r="I10" i="63"/>
  <c r="I11" i="63"/>
  <c r="I12" i="63"/>
  <c r="I13" i="63"/>
  <c r="I14" i="63"/>
  <c r="I15" i="63"/>
  <c r="I16" i="63"/>
  <c r="I17" i="63"/>
  <c r="I18" i="63"/>
  <c r="I19" i="63"/>
  <c r="I20" i="63"/>
  <c r="I21" i="63"/>
  <c r="I22" i="63"/>
  <c r="I3" i="63"/>
  <c r="I4" i="62"/>
  <c r="I5" i="62"/>
  <c r="I6" i="62"/>
  <c r="I7" i="62"/>
  <c r="I8" i="62"/>
  <c r="I9" i="62"/>
  <c r="I10" i="62"/>
  <c r="I11" i="62"/>
  <c r="I12" i="62"/>
  <c r="I13" i="62"/>
  <c r="I14" i="62"/>
  <c r="I15" i="62"/>
  <c r="I16" i="62"/>
  <c r="I17" i="62"/>
  <c r="I18" i="62"/>
  <c r="I19" i="62"/>
  <c r="I20" i="62"/>
  <c r="I21" i="62"/>
  <c r="I22" i="62"/>
  <c r="I3" i="62"/>
  <c r="I4" i="60"/>
  <c r="I5" i="60"/>
  <c r="I6" i="60"/>
  <c r="I7" i="60"/>
  <c r="I8" i="60"/>
  <c r="I9" i="60"/>
  <c r="I10" i="60"/>
  <c r="I11" i="60"/>
  <c r="I12" i="60"/>
  <c r="I13" i="60"/>
  <c r="I14" i="60"/>
  <c r="I15" i="60"/>
  <c r="I16" i="60"/>
  <c r="I17" i="60"/>
  <c r="I18" i="60"/>
  <c r="I19" i="60"/>
  <c r="I20" i="60"/>
  <c r="I21" i="60"/>
  <c r="I22" i="60"/>
  <c r="I3" i="60"/>
  <c r="I4" i="39"/>
  <c r="I5" i="39"/>
  <c r="I6" i="39"/>
  <c r="I7" i="39"/>
  <c r="I8" i="39"/>
  <c r="I9" i="39"/>
  <c r="I10" i="39"/>
  <c r="I11" i="39"/>
  <c r="I12" i="39"/>
  <c r="I13" i="39"/>
  <c r="I14" i="39"/>
  <c r="I15" i="39"/>
  <c r="I16" i="39"/>
  <c r="I17" i="39"/>
  <c r="I18" i="39"/>
  <c r="I19" i="39"/>
  <c r="I20" i="39"/>
  <c r="I21" i="39"/>
  <c r="I22" i="39"/>
  <c r="I3" i="39"/>
  <c r="I4" i="61"/>
  <c r="I5" i="61"/>
  <c r="I6" i="61"/>
  <c r="I7" i="61"/>
  <c r="I8" i="61"/>
  <c r="I9" i="61"/>
  <c r="I10" i="61"/>
  <c r="I11" i="61"/>
  <c r="I12" i="61"/>
  <c r="I13" i="61"/>
  <c r="I14" i="61"/>
  <c r="I15" i="61"/>
  <c r="I16" i="61"/>
  <c r="I17" i="61"/>
  <c r="I18" i="61"/>
  <c r="I19" i="61"/>
  <c r="I20" i="61"/>
  <c r="I21" i="61"/>
  <c r="I22" i="61"/>
  <c r="I3" i="61"/>
  <c r="H3" i="61"/>
  <c r="C48" i="63"/>
  <c r="C47" i="63"/>
  <c r="C46" i="63"/>
  <c r="C45" i="63"/>
  <c r="C44" i="63"/>
  <c r="C43" i="63"/>
  <c r="C42" i="63"/>
  <c r="C41" i="63"/>
  <c r="C40" i="63"/>
  <c r="C39" i="63"/>
  <c r="C38" i="63"/>
  <c r="C37" i="63"/>
  <c r="C36" i="63"/>
  <c r="C35" i="63"/>
  <c r="C34" i="63"/>
  <c r="C33" i="63"/>
  <c r="C32" i="63"/>
  <c r="C31" i="63"/>
  <c r="C30" i="63"/>
  <c r="C29" i="63"/>
  <c r="C28" i="63"/>
  <c r="C27" i="63"/>
  <c r="C26" i="63"/>
  <c r="C25" i="63"/>
  <c r="C24" i="63"/>
  <c r="C23" i="63"/>
  <c r="C22" i="63"/>
  <c r="C21" i="63"/>
  <c r="C20" i="63"/>
  <c r="C19" i="63"/>
  <c r="C18" i="63"/>
  <c r="C17" i="63"/>
  <c r="C16" i="63"/>
  <c r="C15" i="63"/>
  <c r="C14" i="63"/>
  <c r="H13" i="63"/>
  <c r="C13" i="63"/>
  <c r="H12" i="63"/>
  <c r="C12" i="63"/>
  <c r="H11" i="63"/>
  <c r="C11" i="63"/>
  <c r="H10" i="63"/>
  <c r="C10" i="63"/>
  <c r="H9" i="63"/>
  <c r="C9" i="63"/>
  <c r="H8" i="63"/>
  <c r="C8" i="63"/>
  <c r="H7" i="63"/>
  <c r="C7" i="63"/>
  <c r="H6" i="63"/>
  <c r="C6" i="63"/>
  <c r="H5" i="63"/>
  <c r="C5" i="63"/>
  <c r="H4" i="63"/>
  <c r="C4" i="63"/>
  <c r="H3" i="63"/>
  <c r="C3" i="63"/>
  <c r="C48" i="62"/>
  <c r="C47" i="62"/>
  <c r="C46" i="62"/>
  <c r="C45" i="62"/>
  <c r="C44" i="62"/>
  <c r="C43" i="62"/>
  <c r="C42" i="62"/>
  <c r="C41" i="62"/>
  <c r="C40" i="62"/>
  <c r="C39" i="62"/>
  <c r="C38" i="62"/>
  <c r="C37" i="62"/>
  <c r="C36" i="62"/>
  <c r="C35" i="62"/>
  <c r="C34" i="62"/>
  <c r="C33" i="62"/>
  <c r="C32" i="62"/>
  <c r="C31" i="62"/>
  <c r="C30" i="62"/>
  <c r="C29" i="62"/>
  <c r="C28" i="62"/>
  <c r="C27" i="62"/>
  <c r="C26" i="62"/>
  <c r="C25" i="62"/>
  <c r="C24" i="62"/>
  <c r="C23" i="62"/>
  <c r="C22" i="62"/>
  <c r="C21" i="62"/>
  <c r="C20" i="62"/>
  <c r="C19" i="62"/>
  <c r="C18" i="62"/>
  <c r="C17" i="62"/>
  <c r="C16" i="62"/>
  <c r="C15" i="62"/>
  <c r="C14" i="62"/>
  <c r="H13" i="62"/>
  <c r="C13" i="62"/>
  <c r="H12" i="62"/>
  <c r="C12" i="62"/>
  <c r="H11" i="62"/>
  <c r="C11" i="62"/>
  <c r="H10" i="62"/>
  <c r="C10" i="62"/>
  <c r="H9" i="62"/>
  <c r="C9" i="62"/>
  <c r="H8" i="62"/>
  <c r="C8" i="62"/>
  <c r="H7" i="62"/>
  <c r="C7" i="62"/>
  <c r="H6" i="62"/>
  <c r="C6" i="62"/>
  <c r="H5" i="62"/>
  <c r="C5" i="62"/>
  <c r="H4" i="62"/>
  <c r="C4" i="62"/>
  <c r="H3" i="62"/>
  <c r="C3" i="62"/>
  <c r="C48" i="61"/>
  <c r="C47" i="61"/>
  <c r="C46" i="61"/>
  <c r="C45" i="61"/>
  <c r="C44" i="61"/>
  <c r="C43" i="61"/>
  <c r="C42" i="61"/>
  <c r="C41" i="61"/>
  <c r="C40" i="61"/>
  <c r="C39" i="61"/>
  <c r="C38" i="61"/>
  <c r="C37" i="61"/>
  <c r="C36" i="61"/>
  <c r="C35" i="61"/>
  <c r="C34" i="61"/>
  <c r="C33" i="61"/>
  <c r="C32" i="61"/>
  <c r="C31" i="61"/>
  <c r="C30" i="61"/>
  <c r="C29" i="61"/>
  <c r="C28" i="61"/>
  <c r="C27" i="61"/>
  <c r="C26" i="61"/>
  <c r="C25" i="61"/>
  <c r="C24" i="61"/>
  <c r="C23" i="61"/>
  <c r="C22" i="61"/>
  <c r="C21" i="61"/>
  <c r="C20" i="61"/>
  <c r="C19" i="61"/>
  <c r="C18" i="61"/>
  <c r="C17" i="61"/>
  <c r="C16" i="61"/>
  <c r="C15" i="61"/>
  <c r="C14" i="61"/>
  <c r="H13" i="61"/>
  <c r="C13" i="61"/>
  <c r="H12" i="61"/>
  <c r="C12" i="61"/>
  <c r="H11" i="61"/>
  <c r="C11" i="61"/>
  <c r="H10" i="61"/>
  <c r="C10" i="61"/>
  <c r="H9" i="61"/>
  <c r="C9" i="61"/>
  <c r="H8" i="61"/>
  <c r="C8" i="61"/>
  <c r="H7" i="61"/>
  <c r="C7" i="61"/>
  <c r="H6" i="61"/>
  <c r="C6" i="61"/>
  <c r="H5" i="61"/>
  <c r="C5" i="61"/>
  <c r="H4" i="61"/>
  <c r="C4" i="61"/>
  <c r="C3" i="61"/>
  <c r="C48" i="60" l="1"/>
  <c r="C47" i="60"/>
  <c r="C46" i="60"/>
  <c r="C45" i="60"/>
  <c r="C44" i="60"/>
  <c r="C43" i="60"/>
  <c r="C42" i="60"/>
  <c r="C41" i="60"/>
  <c r="C40" i="60"/>
  <c r="C39" i="60"/>
  <c r="C38" i="60"/>
  <c r="C37" i="60"/>
  <c r="C36" i="60"/>
  <c r="C35" i="60"/>
  <c r="C34" i="60"/>
  <c r="C33" i="60"/>
  <c r="C32" i="60"/>
  <c r="C31" i="60"/>
  <c r="C30" i="60"/>
  <c r="C29" i="60"/>
  <c r="C28" i="60"/>
  <c r="C27" i="60"/>
  <c r="C26" i="60"/>
  <c r="C25" i="60"/>
  <c r="C24" i="60"/>
  <c r="C23" i="60"/>
  <c r="C22" i="60"/>
  <c r="C21" i="60"/>
  <c r="C20" i="60"/>
  <c r="C19" i="60"/>
  <c r="C18" i="60"/>
  <c r="C17" i="60"/>
  <c r="C16" i="60"/>
  <c r="C15" i="60"/>
  <c r="C14" i="60"/>
  <c r="H13" i="60"/>
  <c r="C13" i="60"/>
  <c r="H12" i="60"/>
  <c r="C12" i="60"/>
  <c r="H11" i="60"/>
  <c r="C11" i="60"/>
  <c r="H10" i="60"/>
  <c r="C10" i="60"/>
  <c r="H9" i="60"/>
  <c r="C9" i="60"/>
  <c r="H8" i="60"/>
  <c r="C8" i="60"/>
  <c r="H7" i="60"/>
  <c r="C7" i="60"/>
  <c r="H6" i="60"/>
  <c r="C6" i="60"/>
  <c r="H5" i="60"/>
  <c r="C5" i="60"/>
  <c r="H4" i="60"/>
  <c r="C4" i="60"/>
  <c r="H3" i="60"/>
  <c r="C3" i="60"/>
  <c r="C48" i="39" l="1"/>
  <c r="C47" i="39"/>
  <c r="C46" i="39"/>
  <c r="C45" i="39"/>
  <c r="C44" i="39"/>
  <c r="C43" i="39"/>
  <c r="C42" i="39"/>
  <c r="C41" i="39"/>
  <c r="C40" i="39"/>
  <c r="C39" i="39"/>
  <c r="C38" i="39"/>
  <c r="C37" i="39"/>
  <c r="C36" i="39"/>
  <c r="C35" i="39"/>
  <c r="C34" i="39"/>
  <c r="C33" i="39"/>
  <c r="C32" i="39"/>
  <c r="C31" i="39"/>
  <c r="C30" i="39"/>
  <c r="C29" i="39"/>
  <c r="C28" i="39"/>
  <c r="C27" i="39"/>
  <c r="C26" i="39"/>
  <c r="C25" i="39"/>
  <c r="C24" i="39"/>
  <c r="C23" i="39"/>
  <c r="C22" i="39"/>
  <c r="C21" i="39"/>
  <c r="C20" i="39"/>
  <c r="C19" i="39"/>
  <c r="C18" i="39"/>
  <c r="C17" i="39"/>
  <c r="C16" i="39"/>
  <c r="C15" i="39"/>
  <c r="C14" i="39"/>
  <c r="H13" i="39"/>
  <c r="C13" i="39"/>
  <c r="H12" i="39"/>
  <c r="C12" i="39"/>
  <c r="H11" i="39"/>
  <c r="C11" i="39"/>
  <c r="H10" i="39"/>
  <c r="C10" i="39"/>
  <c r="H9" i="39"/>
  <c r="C9" i="39"/>
  <c r="H8" i="39"/>
  <c r="C8" i="39"/>
  <c r="H7" i="39"/>
  <c r="C7" i="39"/>
  <c r="H6" i="39"/>
  <c r="C6" i="39"/>
  <c r="H5" i="39"/>
  <c r="C5" i="39"/>
  <c r="H4" i="39"/>
  <c r="C4" i="39"/>
  <c r="H3" i="39"/>
  <c r="C3" i="39"/>
</calcChain>
</file>

<file path=xl/sharedStrings.xml><?xml version="1.0" encoding="utf-8"?>
<sst xmlns="http://schemas.openxmlformats.org/spreadsheetml/2006/main" count="96" uniqueCount="34">
  <si>
    <t>Volume (ml/g)</t>
  </si>
  <si>
    <t xml:space="preserve">Relative Pressure </t>
  </si>
  <si>
    <t>WBJH (nm)</t>
  </si>
  <si>
    <t>dV(d) (ml/g)</t>
  </si>
  <si>
    <t>Adsorption-desorption SBA-15</t>
  </si>
  <si>
    <t>W DES SBA-15</t>
  </si>
  <si>
    <t>Surface area BET</t>
  </si>
  <si>
    <t xml:space="preserve">Pore volume </t>
  </si>
  <si>
    <t>Pore diameter</t>
  </si>
  <si>
    <t>SA BJH</t>
  </si>
  <si>
    <t>518.7 m2/g</t>
  </si>
  <si>
    <t>0.347 cc/g</t>
  </si>
  <si>
    <t>3.37 nm</t>
  </si>
  <si>
    <t>384.06 m2/g</t>
  </si>
  <si>
    <t>466.81 m2/g</t>
  </si>
  <si>
    <t>102.97 m2/g</t>
  </si>
  <si>
    <t>0.083 cc/g</t>
  </si>
  <si>
    <t>2.03 nm</t>
  </si>
  <si>
    <t>214.03 m2/g</t>
  </si>
  <si>
    <t>0.203 cc/g</t>
  </si>
  <si>
    <t>3.87 nm</t>
  </si>
  <si>
    <t>111.86 m2/g</t>
  </si>
  <si>
    <t>88.76 m2/g</t>
  </si>
  <si>
    <t>0.114 cc/g</t>
  </si>
  <si>
    <t>2.00 nm</t>
  </si>
  <si>
    <t>105.45 m2/g</t>
  </si>
  <si>
    <t>273.27 m2/g</t>
  </si>
  <si>
    <t>0.288 cc/g</t>
  </si>
  <si>
    <t>3.42 nm</t>
  </si>
  <si>
    <t>416.52 m2/g</t>
  </si>
  <si>
    <t>0.133 cc/g</t>
  </si>
  <si>
    <t>3.39 nm</t>
  </si>
  <si>
    <t>137.38 m2/g</t>
  </si>
  <si>
    <t>348.44 m2/g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</si>
</sst>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" xfId="0" applyBorder="1" applyAlignment="1">
      <alignment horizontal="center"/>
    </xf>
    <xf numFmtId="11" fontId="0" fillId="0" borderId="2" xfId="0" applyNumberFormat="1" applyBorder="1" applyAlignment="1">
      <alignment horizontal="center"/>
    </xf>
    <xf numFmtId="1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1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375937500000022"/>
          <c:y val="3.5880555555555596E-2"/>
          <c:w val="0.77803923611111292"/>
          <c:h val="0.79264617964421114"/>
        </c:manualLayout>
      </c:layout>
      <c:scatterChart>
        <c:scatterStyle val="lineMarker"/>
        <c:varyColors val="0"/>
        <c:ser>
          <c:idx val="0"/>
          <c:order val="0"/>
          <c:tx>
            <c:strRef>
              <c:f>'Comm Nb2O5'!$A$1:$C$1</c:f>
              <c:strCache>
                <c:ptCount val="1"/>
                <c:pt idx="0">
                  <c:v>Adsorption-desorption SBA-15</c:v>
                </c:pt>
              </c:strCache>
            </c:strRef>
          </c:tx>
          <c:spPr>
            <a:ln w="12700">
              <a:solidFill>
                <a:sysClr val="windowText" lastClr="000000"/>
              </a:solidFill>
            </a:ln>
          </c:spPr>
          <c:marker>
            <c:symbol val="diamond"/>
            <c:size val="5"/>
            <c:spPr>
              <a:noFill/>
              <a:ln>
                <a:solidFill>
                  <a:sysClr val="windowText" lastClr="000000"/>
                </a:solidFill>
              </a:ln>
            </c:spPr>
          </c:marker>
          <c:xVal>
            <c:numRef>
              <c:f>'Comm Nb2O5'!$A$3:$A$89</c:f>
              <c:numCache>
                <c:formatCode>0.00E+00</c:formatCode>
                <c:ptCount val="86"/>
                <c:pt idx="0">
                  <c:v>7.6140000000000001E-3</c:v>
                </c:pt>
                <c:pt idx="1">
                  <c:v>1.345E-2</c:v>
                </c:pt>
                <c:pt idx="2">
                  <c:v>2.4903999999999999E-2</c:v>
                </c:pt>
                <c:pt idx="3">
                  <c:v>4.5685000000000003E-2</c:v>
                </c:pt>
                <c:pt idx="4">
                  <c:v>5.7529999999999998E-2</c:v>
                </c:pt>
                <c:pt idx="5">
                  <c:v>8.0726999999999993E-2</c:v>
                </c:pt>
                <c:pt idx="6">
                  <c:v>9.6800999999999998E-2</c:v>
                </c:pt>
                <c:pt idx="7">
                  <c:v>0.149226</c:v>
                </c:pt>
                <c:pt idx="8">
                  <c:v>0.19322600000000001</c:v>
                </c:pt>
                <c:pt idx="9">
                  <c:v>0.248363</c:v>
                </c:pt>
                <c:pt idx="10">
                  <c:v>0.28864699999999999</c:v>
                </c:pt>
                <c:pt idx="11">
                  <c:v>0.34753600000000001</c:v>
                </c:pt>
                <c:pt idx="12">
                  <c:v>0.39894800000000002</c:v>
                </c:pt>
                <c:pt idx="13">
                  <c:v>0.439998</c:v>
                </c:pt>
                <c:pt idx="14">
                  <c:v>0.49126599999999998</c:v>
                </c:pt>
                <c:pt idx="15">
                  <c:v>0.51747799999999999</c:v>
                </c:pt>
                <c:pt idx="16">
                  <c:v>0.55166599999999999</c:v>
                </c:pt>
                <c:pt idx="17">
                  <c:v>0.589723</c:v>
                </c:pt>
                <c:pt idx="18">
                  <c:v>0.63874900000000001</c:v>
                </c:pt>
                <c:pt idx="19">
                  <c:v>0.74257899999999999</c:v>
                </c:pt>
                <c:pt idx="20">
                  <c:v>0.79349199999999998</c:v>
                </c:pt>
                <c:pt idx="21">
                  <c:v>0.85050099999999995</c:v>
                </c:pt>
                <c:pt idx="22">
                  <c:v>0.95155500000000004</c:v>
                </c:pt>
                <c:pt idx="23">
                  <c:v>0.98666799999999999</c:v>
                </c:pt>
                <c:pt idx="24">
                  <c:v>0.93801100000000004</c:v>
                </c:pt>
                <c:pt idx="25">
                  <c:v>0.894733</c:v>
                </c:pt>
                <c:pt idx="26">
                  <c:v>0.79578499999999996</c:v>
                </c:pt>
                <c:pt idx="27">
                  <c:v>0.764069</c:v>
                </c:pt>
                <c:pt idx="28">
                  <c:v>0.69394299999999998</c:v>
                </c:pt>
                <c:pt idx="29">
                  <c:v>0.66109300000000004</c:v>
                </c:pt>
                <c:pt idx="30">
                  <c:v>0.60461900000000002</c:v>
                </c:pt>
                <c:pt idx="31">
                  <c:v>0.55701699999999998</c:v>
                </c:pt>
                <c:pt idx="32">
                  <c:v>0.50460700000000003</c:v>
                </c:pt>
                <c:pt idx="33">
                  <c:v>0.44648500000000002</c:v>
                </c:pt>
                <c:pt idx="34">
                  <c:v>0.39575199999999999</c:v>
                </c:pt>
                <c:pt idx="35">
                  <c:v>0.35454200000000002</c:v>
                </c:pt>
                <c:pt idx="36">
                  <c:v>0.30198799999999998</c:v>
                </c:pt>
                <c:pt idx="37">
                  <c:v>0.257575</c:v>
                </c:pt>
                <c:pt idx="38">
                  <c:v>0.20449200000000001</c:v>
                </c:pt>
                <c:pt idx="39">
                  <c:v>0.18213399999999999</c:v>
                </c:pt>
                <c:pt idx="40">
                  <c:v>9.5767000000000005E-2</c:v>
                </c:pt>
                <c:pt idx="41">
                  <c:v>8.8789000000000007E-2</c:v>
                </c:pt>
                <c:pt idx="42">
                  <c:v>5.5323999999999998E-2</c:v>
                </c:pt>
                <c:pt idx="43">
                  <c:v>4.8635999999999999E-2</c:v>
                </c:pt>
                <c:pt idx="44">
                  <c:v>2.7261000000000001E-2</c:v>
                </c:pt>
              </c:numCache>
            </c:numRef>
          </c:xVal>
          <c:yVal>
            <c:numRef>
              <c:f>'Comm Nb2O5'!$B$3:$B$89</c:f>
              <c:numCache>
                <c:formatCode>General</c:formatCode>
                <c:ptCount val="86"/>
                <c:pt idx="0">
                  <c:v>0.12859999999999999</c:v>
                </c:pt>
                <c:pt idx="1">
                  <c:v>0.34370000000000001</c:v>
                </c:pt>
                <c:pt idx="2">
                  <c:v>0.69669999999999999</c:v>
                </c:pt>
                <c:pt idx="3">
                  <c:v>1.425</c:v>
                </c:pt>
                <c:pt idx="4">
                  <c:v>1.9596</c:v>
                </c:pt>
                <c:pt idx="5">
                  <c:v>2.9104999999999999</c:v>
                </c:pt>
                <c:pt idx="6">
                  <c:v>3.6036000000000001</c:v>
                </c:pt>
                <c:pt idx="7">
                  <c:v>5.7698</c:v>
                </c:pt>
                <c:pt idx="8">
                  <c:v>7.6142000000000003</c:v>
                </c:pt>
                <c:pt idx="9">
                  <c:v>9.8005999999999993</c:v>
                </c:pt>
                <c:pt idx="10">
                  <c:v>11.3004</c:v>
                </c:pt>
                <c:pt idx="11">
                  <c:v>13.6782</c:v>
                </c:pt>
                <c:pt idx="12">
                  <c:v>15.900700000000001</c:v>
                </c:pt>
                <c:pt idx="13">
                  <c:v>17.749600000000001</c:v>
                </c:pt>
                <c:pt idx="14">
                  <c:v>19.764500000000002</c:v>
                </c:pt>
                <c:pt idx="15">
                  <c:v>21.447399999999998</c:v>
                </c:pt>
                <c:pt idx="16">
                  <c:v>22.5808</c:v>
                </c:pt>
                <c:pt idx="17">
                  <c:v>24.5337</c:v>
                </c:pt>
                <c:pt idx="18">
                  <c:v>25.802499999999998</c:v>
                </c:pt>
                <c:pt idx="19">
                  <c:v>29.234100000000002</c:v>
                </c:pt>
                <c:pt idx="20">
                  <c:v>30.724699999999999</c:v>
                </c:pt>
                <c:pt idx="21">
                  <c:v>33.091200000000001</c:v>
                </c:pt>
                <c:pt idx="22">
                  <c:v>37.286799999999999</c:v>
                </c:pt>
                <c:pt idx="23">
                  <c:v>39.569400000000002</c:v>
                </c:pt>
                <c:pt idx="24">
                  <c:v>37.948599999999999</c:v>
                </c:pt>
                <c:pt idx="25">
                  <c:v>36.347499999999997</c:v>
                </c:pt>
                <c:pt idx="26">
                  <c:v>33.102800000000002</c:v>
                </c:pt>
                <c:pt idx="27">
                  <c:v>31.831800000000001</c:v>
                </c:pt>
                <c:pt idx="28">
                  <c:v>29.977599999999999</c:v>
                </c:pt>
                <c:pt idx="29">
                  <c:v>28.7624</c:v>
                </c:pt>
                <c:pt idx="30">
                  <c:v>27.3752</c:v>
                </c:pt>
                <c:pt idx="31">
                  <c:v>26.6936</c:v>
                </c:pt>
                <c:pt idx="32">
                  <c:v>24.7288</c:v>
                </c:pt>
                <c:pt idx="33">
                  <c:v>21.7943</c:v>
                </c:pt>
                <c:pt idx="34">
                  <c:v>19.251899999999999</c:v>
                </c:pt>
                <c:pt idx="35">
                  <c:v>17.421500000000002</c:v>
                </c:pt>
                <c:pt idx="36">
                  <c:v>15.236800000000001</c:v>
                </c:pt>
                <c:pt idx="37">
                  <c:v>13.345800000000001</c:v>
                </c:pt>
                <c:pt idx="38">
                  <c:v>10.714</c:v>
                </c:pt>
                <c:pt idx="39">
                  <c:v>9.5858000000000008</c:v>
                </c:pt>
                <c:pt idx="40">
                  <c:v>5.3552999999999997</c:v>
                </c:pt>
                <c:pt idx="41">
                  <c:v>5.0411999999999999</c:v>
                </c:pt>
                <c:pt idx="42">
                  <c:v>3.3132999999999999</c:v>
                </c:pt>
                <c:pt idx="43">
                  <c:v>2.9510000000000001</c:v>
                </c:pt>
                <c:pt idx="44">
                  <c:v>1.7518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7794880"/>
        <c:axId val="157795456"/>
      </c:scatterChart>
      <c:valAx>
        <c:axId val="157794880"/>
        <c:scaling>
          <c:orientation val="minMax"/>
          <c:max val="1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P/P0</a:t>
                </a:r>
              </a:p>
            </c:rich>
          </c:tx>
          <c:layout>
            <c:manualLayout>
              <c:xMode val="edge"/>
              <c:yMode val="edge"/>
              <c:x val="0.50114025481914093"/>
              <c:y val="0.91029495762368939"/>
            </c:manualLayout>
          </c:layout>
          <c:overlay val="0"/>
        </c:title>
        <c:numFmt formatCode="General" sourceLinked="0"/>
        <c:majorTickMark val="in"/>
        <c:minorTickMark val="in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7795456"/>
        <c:crosses val="autoZero"/>
        <c:crossBetween val="midCat"/>
        <c:majorUnit val="0.2"/>
        <c:minorUnit val="0.2"/>
      </c:valAx>
      <c:valAx>
        <c:axId val="157795456"/>
        <c:scaling>
          <c:orientation val="minMax"/>
          <c:max val="3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Volume (ml/g)</a:t>
                </a:r>
              </a:p>
            </c:rich>
          </c:tx>
          <c:layout>
            <c:manualLayout>
              <c:xMode val="edge"/>
              <c:yMode val="edge"/>
              <c:x val="2.7776329283342891E-3"/>
              <c:y val="0.21532762149224741"/>
            </c:manualLayout>
          </c:layout>
          <c:overlay val="0"/>
        </c:title>
        <c:numFmt formatCode="General" sourceLinked="1"/>
        <c:majorTickMark val="in"/>
        <c:minorTickMark val="in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7794880"/>
        <c:crosses val="autoZero"/>
        <c:crossBetween val="midCat"/>
        <c:majorUnit val="50"/>
        <c:minorUnit val="50"/>
      </c:valAx>
      <c:spPr>
        <a:solidFill>
          <a:sysClr val="window" lastClr="FFFFFF"/>
        </a:solidFill>
        <a:ln w="190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325208333333342"/>
          <c:y val="4.7453703703703801E-4"/>
          <c:w val="0.8367645833333337"/>
          <c:h val="0.81667407407407566"/>
        </c:manualLayout>
      </c:layout>
      <c:scatterChart>
        <c:scatterStyle val="lineMarker"/>
        <c:varyColors val="0"/>
        <c:ser>
          <c:idx val="0"/>
          <c:order val="0"/>
          <c:tx>
            <c:strRef>
              <c:f>'PNB 500'!$F$1:$G$1</c:f>
              <c:strCache>
                <c:ptCount val="1"/>
                <c:pt idx="0">
                  <c:v>W DES SBA-15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diamond"/>
            <c:size val="5"/>
            <c:spPr>
              <a:noFill/>
              <a:ln>
                <a:solidFill>
                  <a:sysClr val="windowText" lastClr="000000"/>
                </a:solidFill>
              </a:ln>
            </c:spPr>
          </c:marker>
          <c:xVal>
            <c:numRef>
              <c:f>'PNB 500'!$F$3:$F$47</c:f>
              <c:numCache>
                <c:formatCode>General</c:formatCode>
                <c:ptCount val="44"/>
                <c:pt idx="0">
                  <c:v>1.2135</c:v>
                </c:pt>
                <c:pt idx="1">
                  <c:v>1.3110999999999999</c:v>
                </c:pt>
                <c:pt idx="2">
                  <c:v>1.4238999999999999</c:v>
                </c:pt>
                <c:pt idx="3">
                  <c:v>1.5319</c:v>
                </c:pt>
                <c:pt idx="4">
                  <c:v>1.7514000000000001</c:v>
                </c:pt>
                <c:pt idx="5">
                  <c:v>1.9885999999999999</c:v>
                </c:pt>
                <c:pt idx="6">
                  <c:v>2.1901999999999999</c:v>
                </c:pt>
                <c:pt idx="7">
                  <c:v>2.4727000000000001</c:v>
                </c:pt>
                <c:pt idx="8">
                  <c:v>2.7496</c:v>
                </c:pt>
                <c:pt idx="9">
                  <c:v>3.04</c:v>
                </c:pt>
                <c:pt idx="10">
                  <c:v>3.3904999999999998</c:v>
                </c:pt>
                <c:pt idx="11">
                  <c:v>3.8706</c:v>
                </c:pt>
                <c:pt idx="12">
                  <c:v>4.41</c:v>
                </c:pt>
                <c:pt idx="13">
                  <c:v>5.0153999999999996</c:v>
                </c:pt>
                <c:pt idx="14">
                  <c:v>5.7874999999999996</c:v>
                </c:pt>
                <c:pt idx="15">
                  <c:v>6.6191000000000004</c:v>
                </c:pt>
                <c:pt idx="16">
                  <c:v>7.9947999999999997</c:v>
                </c:pt>
                <c:pt idx="17">
                  <c:v>9.7844999999999995</c:v>
                </c:pt>
                <c:pt idx="18">
                  <c:v>16.064</c:v>
                </c:pt>
                <c:pt idx="19">
                  <c:v>27.0656</c:v>
                </c:pt>
              </c:numCache>
            </c:numRef>
          </c:xVal>
          <c:yVal>
            <c:numRef>
              <c:f>'PNB 500'!$G$3:$G$47</c:f>
              <c:numCache>
                <c:formatCode>0.00E+00</c:formatCode>
                <c:ptCount val="44"/>
                <c:pt idx="0">
                  <c:v>0</c:v>
                </c:pt>
                <c:pt idx="1">
                  <c:v>1.9909E-2</c:v>
                </c:pt>
                <c:pt idx="2">
                  <c:v>2.9944999999999999E-2</c:v>
                </c:pt>
                <c:pt idx="3">
                  <c:v>5.2572000000000001E-2</c:v>
                </c:pt>
                <c:pt idx="4">
                  <c:v>7.2561E-2</c:v>
                </c:pt>
                <c:pt idx="5">
                  <c:v>0.10668</c:v>
                </c:pt>
                <c:pt idx="6">
                  <c:v>9.5541000000000001E-2</c:v>
                </c:pt>
                <c:pt idx="7">
                  <c:v>0.1469</c:v>
                </c:pt>
                <c:pt idx="8">
                  <c:v>0.13499</c:v>
                </c:pt>
                <c:pt idx="9">
                  <c:v>0.13891999999999999</c:v>
                </c:pt>
                <c:pt idx="10">
                  <c:v>0.34467999999999999</c:v>
                </c:pt>
                <c:pt idx="11">
                  <c:v>0.80769999999999997</c:v>
                </c:pt>
                <c:pt idx="12">
                  <c:v>0.70704</c:v>
                </c:pt>
                <c:pt idx="13">
                  <c:v>0.68293000000000004</c:v>
                </c:pt>
                <c:pt idx="14">
                  <c:v>8.9581999999999995E-2</c:v>
                </c:pt>
                <c:pt idx="15">
                  <c:v>5.5996999999999998E-2</c:v>
                </c:pt>
                <c:pt idx="16">
                  <c:v>5.3351999999999997E-2</c:v>
                </c:pt>
                <c:pt idx="17">
                  <c:v>3.4604999999999997E-2</c:v>
                </c:pt>
                <c:pt idx="18">
                  <c:v>1.7981E-2</c:v>
                </c:pt>
                <c:pt idx="19">
                  <c:v>3.9928999999999997E-3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9069248"/>
        <c:axId val="159069824"/>
      </c:scatterChart>
      <c:valAx>
        <c:axId val="159069248"/>
        <c:scaling>
          <c:orientation val="minMax"/>
          <c:max val="2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 sz="1000" b="1" i="0" baseline="0">
                    <a:effectLst/>
                  </a:rPr>
                  <a:t>Pore size distribution (nm)</a:t>
                </a:r>
                <a:endParaRPr lang="en-GB" sz="400">
                  <a:effectLst/>
                </a:endParaRPr>
              </a:p>
            </c:rich>
          </c:tx>
          <c:layout>
            <c:manualLayout>
              <c:xMode val="edge"/>
              <c:yMode val="edge"/>
              <c:x val="0.30694860162347254"/>
              <c:y val="0.91029495762368917"/>
            </c:manualLayout>
          </c:layout>
          <c:overlay val="0"/>
        </c:title>
        <c:numFmt formatCode="General" sourceLinked="1"/>
        <c:majorTickMark val="in"/>
        <c:minorTickMark val="in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9069824"/>
        <c:crosses val="autoZero"/>
        <c:crossBetween val="midCat"/>
        <c:majorUnit val="5"/>
        <c:minorUnit val="5"/>
      </c:valAx>
      <c:valAx>
        <c:axId val="159069824"/>
        <c:scaling>
          <c:orientation val="minMax"/>
          <c:max val="5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dV(d) (ml/g)</a:t>
                </a:r>
              </a:p>
            </c:rich>
          </c:tx>
          <c:layout>
            <c:manualLayout>
              <c:xMode val="edge"/>
              <c:yMode val="edge"/>
              <c:x val="5.2166657975700054E-3"/>
              <c:y val="0.26279093967879563"/>
            </c:manualLayout>
          </c:layout>
          <c:overlay val="0"/>
        </c:title>
        <c:numFmt formatCode="0.00E+00" sourceLinked="1"/>
        <c:majorTickMark val="none"/>
        <c:minorTickMark val="none"/>
        <c:tickLblPos val="none"/>
        <c:crossAx val="159069248"/>
        <c:crosses val="autoZero"/>
        <c:crossBetween val="midCat"/>
        <c:majorUnit val="1"/>
        <c:minorUnit val="1"/>
      </c:valAx>
      <c:spPr>
        <a:solidFill>
          <a:sysClr val="window" lastClr="FFFFFF"/>
        </a:solidFill>
        <a:ln w="190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375937500000022"/>
          <c:y val="3.5880555555555596E-2"/>
          <c:w val="0.77803923611111292"/>
          <c:h val="0.79264617964421114"/>
        </c:manualLayout>
      </c:layout>
      <c:scatterChart>
        <c:scatterStyle val="lineMarker"/>
        <c:varyColors val="0"/>
        <c:ser>
          <c:idx val="0"/>
          <c:order val="0"/>
          <c:tx>
            <c:strRef>
              <c:f>'PNB 700'!$A$1:$C$1</c:f>
              <c:strCache>
                <c:ptCount val="1"/>
                <c:pt idx="0">
                  <c:v>Adsorption-desorption SBA-15</c:v>
                </c:pt>
              </c:strCache>
            </c:strRef>
          </c:tx>
          <c:spPr>
            <a:ln w="12700">
              <a:solidFill>
                <a:sysClr val="windowText" lastClr="000000"/>
              </a:solidFill>
            </a:ln>
          </c:spPr>
          <c:marker>
            <c:symbol val="diamond"/>
            <c:size val="5"/>
            <c:spPr>
              <a:noFill/>
              <a:ln>
                <a:solidFill>
                  <a:sysClr val="windowText" lastClr="000000"/>
                </a:solidFill>
              </a:ln>
            </c:spPr>
          </c:marker>
          <c:xVal>
            <c:numRef>
              <c:f>'PNB 700'!$A$3:$A$89</c:f>
              <c:numCache>
                <c:formatCode>0.00E+00</c:formatCode>
                <c:ptCount val="86"/>
                <c:pt idx="0">
                  <c:v>7.2240000000000004E-3</c:v>
                </c:pt>
                <c:pt idx="1">
                  <c:v>1.3174999999999999E-2</c:v>
                </c:pt>
                <c:pt idx="2">
                  <c:v>2.5453E-2</c:v>
                </c:pt>
                <c:pt idx="3">
                  <c:v>4.5794000000000001E-2</c:v>
                </c:pt>
                <c:pt idx="4">
                  <c:v>5.7457000000000001E-2</c:v>
                </c:pt>
                <c:pt idx="5">
                  <c:v>8.0371999999999999E-2</c:v>
                </c:pt>
                <c:pt idx="6">
                  <c:v>9.5391000000000004E-2</c:v>
                </c:pt>
                <c:pt idx="7">
                  <c:v>0.15435299999999999</c:v>
                </c:pt>
                <c:pt idx="8">
                  <c:v>0.19504099999999999</c:v>
                </c:pt>
                <c:pt idx="9">
                  <c:v>0.24756700000000001</c:v>
                </c:pt>
                <c:pt idx="10">
                  <c:v>0.28704099999999999</c:v>
                </c:pt>
                <c:pt idx="11">
                  <c:v>0.35092000000000001</c:v>
                </c:pt>
                <c:pt idx="12">
                  <c:v>0.40034399999999998</c:v>
                </c:pt>
                <c:pt idx="13">
                  <c:v>0.43706299999999998</c:v>
                </c:pt>
                <c:pt idx="14">
                  <c:v>0.48553200000000002</c:v>
                </c:pt>
                <c:pt idx="15">
                  <c:v>0.51764500000000002</c:v>
                </c:pt>
                <c:pt idx="16">
                  <c:v>0.54900499999999997</c:v>
                </c:pt>
                <c:pt idx="17">
                  <c:v>0.58993300000000004</c:v>
                </c:pt>
                <c:pt idx="18">
                  <c:v>0.63853199999999999</c:v>
                </c:pt>
                <c:pt idx="19">
                  <c:v>0.74058299999999999</c:v>
                </c:pt>
                <c:pt idx="20">
                  <c:v>0.79062900000000003</c:v>
                </c:pt>
                <c:pt idx="21">
                  <c:v>0.84716800000000003</c:v>
                </c:pt>
                <c:pt idx="22">
                  <c:v>0.949631</c:v>
                </c:pt>
                <c:pt idx="23">
                  <c:v>0.990479</c:v>
                </c:pt>
                <c:pt idx="24">
                  <c:v>0.94177100000000002</c:v>
                </c:pt>
                <c:pt idx="25">
                  <c:v>0.90131399999999995</c:v>
                </c:pt>
                <c:pt idx="26">
                  <c:v>0.79626200000000003</c:v>
                </c:pt>
                <c:pt idx="27">
                  <c:v>0.76485800000000004</c:v>
                </c:pt>
                <c:pt idx="28">
                  <c:v>0.69943200000000005</c:v>
                </c:pt>
                <c:pt idx="29">
                  <c:v>0.65560499999999999</c:v>
                </c:pt>
                <c:pt idx="30">
                  <c:v>0.61018700000000003</c:v>
                </c:pt>
                <c:pt idx="31">
                  <c:v>0.55987399999999998</c:v>
                </c:pt>
                <c:pt idx="32">
                  <c:v>0.51188199999999995</c:v>
                </c:pt>
                <c:pt idx="33">
                  <c:v>0.45277499999999998</c:v>
                </c:pt>
                <c:pt idx="34">
                  <c:v>0.40192</c:v>
                </c:pt>
                <c:pt idx="35">
                  <c:v>0.35624899999999998</c:v>
                </c:pt>
                <c:pt idx="36">
                  <c:v>0.30441699999999999</c:v>
                </c:pt>
                <c:pt idx="37">
                  <c:v>0.26055400000000001</c:v>
                </c:pt>
                <c:pt idx="38">
                  <c:v>0.19676199999999999</c:v>
                </c:pt>
                <c:pt idx="39">
                  <c:v>0.17855499999999999</c:v>
                </c:pt>
                <c:pt idx="40">
                  <c:v>0.10230400000000001</c:v>
                </c:pt>
                <c:pt idx="41">
                  <c:v>9.2282000000000003E-2</c:v>
                </c:pt>
                <c:pt idx="42">
                  <c:v>5.7522999999999998E-2</c:v>
                </c:pt>
                <c:pt idx="43">
                  <c:v>4.9923000000000002E-2</c:v>
                </c:pt>
                <c:pt idx="44">
                  <c:v>2.7615000000000001E-2</c:v>
                </c:pt>
              </c:numCache>
            </c:numRef>
          </c:xVal>
          <c:yVal>
            <c:numRef>
              <c:f>'PNB 700'!$B$3:$B$89</c:f>
              <c:numCache>
                <c:formatCode>General</c:formatCode>
                <c:ptCount val="86"/>
                <c:pt idx="0">
                  <c:v>0.36159999999999998</c:v>
                </c:pt>
                <c:pt idx="1">
                  <c:v>0.60240000000000005</c:v>
                </c:pt>
                <c:pt idx="2">
                  <c:v>1.0468999999999999</c:v>
                </c:pt>
                <c:pt idx="3">
                  <c:v>1.8368</c:v>
                </c:pt>
                <c:pt idx="4">
                  <c:v>2.3982999999999999</c:v>
                </c:pt>
                <c:pt idx="5">
                  <c:v>3.3927999999999998</c:v>
                </c:pt>
                <c:pt idx="6">
                  <c:v>4.0609000000000002</c:v>
                </c:pt>
                <c:pt idx="7">
                  <c:v>6.4954999999999998</c:v>
                </c:pt>
                <c:pt idx="8">
                  <c:v>8.26</c:v>
                </c:pt>
                <c:pt idx="9">
                  <c:v>10.501300000000001</c:v>
                </c:pt>
                <c:pt idx="10">
                  <c:v>12.111800000000001</c:v>
                </c:pt>
                <c:pt idx="11">
                  <c:v>14.8048</c:v>
                </c:pt>
                <c:pt idx="12">
                  <c:v>16.6844</c:v>
                </c:pt>
                <c:pt idx="13">
                  <c:v>18.333600000000001</c:v>
                </c:pt>
                <c:pt idx="14">
                  <c:v>20.6494</c:v>
                </c:pt>
                <c:pt idx="15">
                  <c:v>22.1736</c:v>
                </c:pt>
                <c:pt idx="16">
                  <c:v>23.724599999999999</c:v>
                </c:pt>
                <c:pt idx="17">
                  <c:v>25.270600000000002</c:v>
                </c:pt>
                <c:pt idx="18">
                  <c:v>26.874600000000001</c:v>
                </c:pt>
                <c:pt idx="19">
                  <c:v>30.9955</c:v>
                </c:pt>
                <c:pt idx="20">
                  <c:v>32.524000000000001</c:v>
                </c:pt>
                <c:pt idx="21">
                  <c:v>35.186700000000002</c:v>
                </c:pt>
                <c:pt idx="22">
                  <c:v>41.902000000000001</c:v>
                </c:pt>
                <c:pt idx="23">
                  <c:v>59.850299999999997</c:v>
                </c:pt>
                <c:pt idx="24">
                  <c:v>57.436100000000003</c:v>
                </c:pt>
                <c:pt idx="25">
                  <c:v>46.853700000000003</c:v>
                </c:pt>
                <c:pt idx="26">
                  <c:v>34.821399999999997</c:v>
                </c:pt>
                <c:pt idx="27">
                  <c:v>33.912799999999997</c:v>
                </c:pt>
                <c:pt idx="28">
                  <c:v>31.086300000000001</c:v>
                </c:pt>
                <c:pt idx="29">
                  <c:v>29.864999999999998</c:v>
                </c:pt>
                <c:pt idx="30">
                  <c:v>28.093</c:v>
                </c:pt>
                <c:pt idx="31">
                  <c:v>27.7761</c:v>
                </c:pt>
                <c:pt idx="32">
                  <c:v>25.3489</c:v>
                </c:pt>
                <c:pt idx="33">
                  <c:v>22.392199999999999</c:v>
                </c:pt>
                <c:pt idx="34">
                  <c:v>20.2498</c:v>
                </c:pt>
                <c:pt idx="35">
                  <c:v>18.169499999999999</c:v>
                </c:pt>
                <c:pt idx="36">
                  <c:v>15.734400000000001</c:v>
                </c:pt>
                <c:pt idx="37">
                  <c:v>13.789400000000001</c:v>
                </c:pt>
                <c:pt idx="38">
                  <c:v>10.7029</c:v>
                </c:pt>
                <c:pt idx="39">
                  <c:v>9.7927</c:v>
                </c:pt>
                <c:pt idx="40">
                  <c:v>5.8266</c:v>
                </c:pt>
                <c:pt idx="41">
                  <c:v>5.4207000000000001</c:v>
                </c:pt>
                <c:pt idx="42">
                  <c:v>3.5636999999999999</c:v>
                </c:pt>
                <c:pt idx="43">
                  <c:v>3.1576</c:v>
                </c:pt>
                <c:pt idx="44">
                  <c:v>1.9027000000000001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9071552"/>
        <c:axId val="159424512"/>
      </c:scatterChart>
      <c:valAx>
        <c:axId val="159071552"/>
        <c:scaling>
          <c:orientation val="minMax"/>
          <c:max val="1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P/P0</a:t>
                </a:r>
              </a:p>
            </c:rich>
          </c:tx>
          <c:layout>
            <c:manualLayout>
              <c:xMode val="edge"/>
              <c:yMode val="edge"/>
              <c:x val="0.50114025481914093"/>
              <c:y val="0.91029495762368939"/>
            </c:manualLayout>
          </c:layout>
          <c:overlay val="0"/>
        </c:title>
        <c:numFmt formatCode="General" sourceLinked="0"/>
        <c:majorTickMark val="in"/>
        <c:minorTickMark val="in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9424512"/>
        <c:crosses val="autoZero"/>
        <c:crossBetween val="midCat"/>
        <c:majorUnit val="0.2"/>
        <c:minorUnit val="0.2"/>
      </c:valAx>
      <c:valAx>
        <c:axId val="159424512"/>
        <c:scaling>
          <c:orientation val="minMax"/>
          <c:max val="3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Volume (ml/g)</a:t>
                </a:r>
              </a:p>
            </c:rich>
          </c:tx>
          <c:layout>
            <c:manualLayout>
              <c:xMode val="edge"/>
              <c:yMode val="edge"/>
              <c:x val="2.7776329283342891E-3"/>
              <c:y val="0.21532762149224741"/>
            </c:manualLayout>
          </c:layout>
          <c:overlay val="0"/>
        </c:title>
        <c:numFmt formatCode="General" sourceLinked="1"/>
        <c:majorTickMark val="in"/>
        <c:minorTickMark val="in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9071552"/>
        <c:crosses val="autoZero"/>
        <c:crossBetween val="midCat"/>
        <c:majorUnit val="50"/>
        <c:minorUnit val="50"/>
      </c:valAx>
      <c:spPr>
        <a:solidFill>
          <a:sysClr val="window" lastClr="FFFFFF"/>
        </a:solidFill>
        <a:ln w="190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325208333333342"/>
          <c:y val="4.7453703703703801E-4"/>
          <c:w val="0.8367645833333337"/>
          <c:h val="0.81667407407407566"/>
        </c:manualLayout>
      </c:layout>
      <c:scatterChart>
        <c:scatterStyle val="lineMarker"/>
        <c:varyColors val="0"/>
        <c:ser>
          <c:idx val="0"/>
          <c:order val="0"/>
          <c:tx>
            <c:strRef>
              <c:f>'PNB 700'!$F$1:$G$1</c:f>
              <c:strCache>
                <c:ptCount val="1"/>
                <c:pt idx="0">
                  <c:v>W DES SBA-15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diamond"/>
            <c:size val="5"/>
            <c:spPr>
              <a:noFill/>
              <a:ln>
                <a:solidFill>
                  <a:sysClr val="windowText" lastClr="000000"/>
                </a:solidFill>
              </a:ln>
            </c:spPr>
          </c:marker>
          <c:xVal>
            <c:numRef>
              <c:f>'PNB 700'!$F$3:$F$47</c:f>
              <c:numCache>
                <c:formatCode>General</c:formatCode>
                <c:ptCount val="44"/>
                <c:pt idx="0">
                  <c:v>1.2041999999999999</c:v>
                </c:pt>
                <c:pt idx="1">
                  <c:v>1.3075000000000001</c:v>
                </c:pt>
                <c:pt idx="2">
                  <c:v>1.4277</c:v>
                </c:pt>
                <c:pt idx="3">
                  <c:v>1.5504</c:v>
                </c:pt>
                <c:pt idx="4">
                  <c:v>1.7648999999999999</c:v>
                </c:pt>
                <c:pt idx="5">
                  <c:v>1.9984999999999999</c:v>
                </c:pt>
                <c:pt idx="6">
                  <c:v>2.2069000000000001</c:v>
                </c:pt>
                <c:pt idx="7">
                  <c:v>2.4916</c:v>
                </c:pt>
                <c:pt idx="8">
                  <c:v>2.7694999999999999</c:v>
                </c:pt>
                <c:pt idx="9">
                  <c:v>3.0804</c:v>
                </c:pt>
                <c:pt idx="10">
                  <c:v>3.4298000000000002</c:v>
                </c:pt>
                <c:pt idx="11">
                  <c:v>3.8936999999999999</c:v>
                </c:pt>
                <c:pt idx="12">
                  <c:v>4.4257</c:v>
                </c:pt>
                <c:pt idx="13">
                  <c:v>5.0263999999999998</c:v>
                </c:pt>
                <c:pt idx="14">
                  <c:v>5.7442000000000002</c:v>
                </c:pt>
                <c:pt idx="15">
                  <c:v>6.5913000000000004</c:v>
                </c:pt>
                <c:pt idx="16">
                  <c:v>8.0528999999999993</c:v>
                </c:pt>
                <c:pt idx="17">
                  <c:v>9.7379999999999995</c:v>
                </c:pt>
                <c:pt idx="18">
                  <c:v>15.727399999999999</c:v>
                </c:pt>
                <c:pt idx="19">
                  <c:v>27.944600000000001</c:v>
                </c:pt>
              </c:numCache>
            </c:numRef>
          </c:xVal>
          <c:yVal>
            <c:numRef>
              <c:f>'PNB 700'!$G$3:$G$47</c:f>
              <c:numCache>
                <c:formatCode>0.00E+00</c:formatCode>
                <c:ptCount val="44"/>
                <c:pt idx="0">
                  <c:v>0</c:v>
                </c:pt>
                <c:pt idx="1">
                  <c:v>4.1780000000000003E-3</c:v>
                </c:pt>
                <c:pt idx="2">
                  <c:v>3.5580000000000001E-2</c:v>
                </c:pt>
                <c:pt idx="3">
                  <c:v>1.3729E-2</c:v>
                </c:pt>
                <c:pt idx="4">
                  <c:v>9.3375E-2</c:v>
                </c:pt>
                <c:pt idx="5">
                  <c:v>0.11452</c:v>
                </c:pt>
                <c:pt idx="6">
                  <c:v>0.12149</c:v>
                </c:pt>
                <c:pt idx="7">
                  <c:v>0.11516999999999999</c:v>
                </c:pt>
                <c:pt idx="8">
                  <c:v>0.13038</c:v>
                </c:pt>
                <c:pt idx="9">
                  <c:v>0.12488</c:v>
                </c:pt>
                <c:pt idx="10">
                  <c:v>0.10879999999999999</c:v>
                </c:pt>
                <c:pt idx="11">
                  <c:v>0.13002</c:v>
                </c:pt>
                <c:pt idx="12">
                  <c:v>0.12268</c:v>
                </c:pt>
                <c:pt idx="13">
                  <c:v>0</c:v>
                </c:pt>
                <c:pt idx="14">
                  <c:v>6.7501000000000005E-2</c:v>
                </c:pt>
                <c:pt idx="15">
                  <c:v>3.6033999999999997E-2</c:v>
                </c:pt>
                <c:pt idx="16">
                  <c:v>5.2276000000000003E-2</c:v>
                </c:pt>
                <c:pt idx="17">
                  <c:v>2.3217999999999999E-2</c:v>
                </c:pt>
                <c:pt idx="18">
                  <c:v>7.7362E-2</c:v>
                </c:pt>
                <c:pt idx="19">
                  <c:v>9.1048000000000004E-2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9426240"/>
        <c:axId val="159426816"/>
      </c:scatterChart>
      <c:valAx>
        <c:axId val="159426240"/>
        <c:scaling>
          <c:orientation val="minMax"/>
          <c:max val="2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 sz="1000" b="1" i="0" baseline="0">
                    <a:effectLst/>
                  </a:rPr>
                  <a:t>Pore size distribution (nm)</a:t>
                </a:r>
                <a:endParaRPr lang="en-GB" sz="400">
                  <a:effectLst/>
                </a:endParaRPr>
              </a:p>
            </c:rich>
          </c:tx>
          <c:layout>
            <c:manualLayout>
              <c:xMode val="edge"/>
              <c:yMode val="edge"/>
              <c:x val="0.30694860162347254"/>
              <c:y val="0.91029495762368917"/>
            </c:manualLayout>
          </c:layout>
          <c:overlay val="0"/>
        </c:title>
        <c:numFmt formatCode="General" sourceLinked="1"/>
        <c:majorTickMark val="in"/>
        <c:minorTickMark val="in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9426816"/>
        <c:crosses val="autoZero"/>
        <c:crossBetween val="midCat"/>
        <c:majorUnit val="5"/>
        <c:minorUnit val="5"/>
      </c:valAx>
      <c:valAx>
        <c:axId val="159426816"/>
        <c:scaling>
          <c:orientation val="minMax"/>
          <c:max val="5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dV(d) (ml/g)</a:t>
                </a:r>
              </a:p>
            </c:rich>
          </c:tx>
          <c:layout>
            <c:manualLayout>
              <c:xMode val="edge"/>
              <c:yMode val="edge"/>
              <c:x val="5.2166657975700054E-3"/>
              <c:y val="0.26279093967879563"/>
            </c:manualLayout>
          </c:layout>
          <c:overlay val="0"/>
        </c:title>
        <c:numFmt formatCode="0.00E+00" sourceLinked="1"/>
        <c:majorTickMark val="none"/>
        <c:minorTickMark val="none"/>
        <c:tickLblPos val="none"/>
        <c:crossAx val="159426240"/>
        <c:crosses val="autoZero"/>
        <c:crossBetween val="midCat"/>
        <c:majorUnit val="1"/>
        <c:minorUnit val="1"/>
      </c:valAx>
      <c:spPr>
        <a:solidFill>
          <a:sysClr val="window" lastClr="FFFFFF"/>
        </a:solidFill>
        <a:ln w="190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373958333333332"/>
          <c:y val="0"/>
          <c:w val="0.85862361111111107"/>
          <c:h val="0.86761145833333353"/>
        </c:manualLayout>
      </c:layout>
      <c:scatterChart>
        <c:scatterStyle val="smoothMarker"/>
        <c:varyColors val="0"/>
        <c:ser>
          <c:idx val="2"/>
          <c:order val="0"/>
          <c:tx>
            <c:v>Commercial Nb2O5</c:v>
          </c:tx>
          <c:spPr>
            <a:ln w="12700"/>
          </c:spPr>
          <c:marker>
            <c:symbol val="square"/>
            <c:size val="3"/>
          </c:marker>
          <c:xVal>
            <c:numRef>
              <c:f>'Comm Nb2O5'!$A$3:$A$48</c:f>
              <c:numCache>
                <c:formatCode>0.00E+00</c:formatCode>
                <c:ptCount val="45"/>
                <c:pt idx="0">
                  <c:v>7.6140000000000001E-3</c:v>
                </c:pt>
                <c:pt idx="1">
                  <c:v>1.345E-2</c:v>
                </c:pt>
                <c:pt idx="2">
                  <c:v>2.4903999999999999E-2</c:v>
                </c:pt>
                <c:pt idx="3">
                  <c:v>4.5685000000000003E-2</c:v>
                </c:pt>
                <c:pt idx="4">
                  <c:v>5.7529999999999998E-2</c:v>
                </c:pt>
                <c:pt idx="5">
                  <c:v>8.0726999999999993E-2</c:v>
                </c:pt>
                <c:pt idx="6">
                  <c:v>9.6800999999999998E-2</c:v>
                </c:pt>
                <c:pt idx="7">
                  <c:v>0.149226</c:v>
                </c:pt>
                <c:pt idx="8">
                  <c:v>0.19322600000000001</c:v>
                </c:pt>
                <c:pt idx="9">
                  <c:v>0.248363</c:v>
                </c:pt>
                <c:pt idx="10">
                  <c:v>0.28864699999999999</c:v>
                </c:pt>
                <c:pt idx="11">
                  <c:v>0.34753600000000001</c:v>
                </c:pt>
                <c:pt idx="12">
                  <c:v>0.39894800000000002</c:v>
                </c:pt>
                <c:pt idx="13">
                  <c:v>0.439998</c:v>
                </c:pt>
                <c:pt idx="14">
                  <c:v>0.49126599999999998</c:v>
                </c:pt>
                <c:pt idx="15">
                  <c:v>0.51747799999999999</c:v>
                </c:pt>
                <c:pt idx="16">
                  <c:v>0.55166599999999999</c:v>
                </c:pt>
                <c:pt idx="17">
                  <c:v>0.589723</c:v>
                </c:pt>
                <c:pt idx="18">
                  <c:v>0.63874900000000001</c:v>
                </c:pt>
                <c:pt idx="19">
                  <c:v>0.74257899999999999</c:v>
                </c:pt>
                <c:pt idx="20">
                  <c:v>0.79349199999999998</c:v>
                </c:pt>
                <c:pt idx="21">
                  <c:v>0.85050099999999995</c:v>
                </c:pt>
                <c:pt idx="22">
                  <c:v>0.95155500000000004</c:v>
                </c:pt>
                <c:pt idx="23">
                  <c:v>0.98666799999999999</c:v>
                </c:pt>
                <c:pt idx="24">
                  <c:v>0.93801100000000004</c:v>
                </c:pt>
                <c:pt idx="25">
                  <c:v>0.894733</c:v>
                </c:pt>
                <c:pt idx="26">
                  <c:v>0.79578499999999996</c:v>
                </c:pt>
                <c:pt idx="27">
                  <c:v>0.764069</c:v>
                </c:pt>
                <c:pt idx="28">
                  <c:v>0.69394299999999998</c:v>
                </c:pt>
                <c:pt idx="29">
                  <c:v>0.66109300000000004</c:v>
                </c:pt>
                <c:pt idx="30">
                  <c:v>0.60461900000000002</c:v>
                </c:pt>
                <c:pt idx="31">
                  <c:v>0.55701699999999998</c:v>
                </c:pt>
                <c:pt idx="32">
                  <c:v>0.50460700000000003</c:v>
                </c:pt>
                <c:pt idx="33">
                  <c:v>0.44648500000000002</c:v>
                </c:pt>
                <c:pt idx="34">
                  <c:v>0.39575199999999999</c:v>
                </c:pt>
                <c:pt idx="35">
                  <c:v>0.35454200000000002</c:v>
                </c:pt>
                <c:pt idx="36">
                  <c:v>0.30198799999999998</c:v>
                </c:pt>
                <c:pt idx="37">
                  <c:v>0.257575</c:v>
                </c:pt>
                <c:pt idx="38">
                  <c:v>0.20449200000000001</c:v>
                </c:pt>
                <c:pt idx="39">
                  <c:v>0.18213399999999999</c:v>
                </c:pt>
                <c:pt idx="40">
                  <c:v>9.5767000000000005E-2</c:v>
                </c:pt>
                <c:pt idx="41">
                  <c:v>8.8789000000000007E-2</c:v>
                </c:pt>
                <c:pt idx="42">
                  <c:v>5.5323999999999998E-2</c:v>
                </c:pt>
                <c:pt idx="43">
                  <c:v>4.8635999999999999E-2</c:v>
                </c:pt>
                <c:pt idx="44">
                  <c:v>2.7261000000000001E-2</c:v>
                </c:pt>
              </c:numCache>
            </c:numRef>
          </c:xVal>
          <c:yVal>
            <c:numRef>
              <c:f>'Comm Nb2O5'!$D$3:$D$48</c:f>
              <c:numCache>
                <c:formatCode>General</c:formatCode>
                <c:ptCount val="45"/>
                <c:pt idx="0">
                  <c:v>50.128599999999999</c:v>
                </c:pt>
                <c:pt idx="1">
                  <c:v>50.343699999999998</c:v>
                </c:pt>
                <c:pt idx="2">
                  <c:v>50.6967</c:v>
                </c:pt>
                <c:pt idx="3">
                  <c:v>51.424999999999997</c:v>
                </c:pt>
                <c:pt idx="4">
                  <c:v>51.959600000000002</c:v>
                </c:pt>
                <c:pt idx="5">
                  <c:v>52.910499999999999</c:v>
                </c:pt>
                <c:pt idx="6">
                  <c:v>53.6036</c:v>
                </c:pt>
                <c:pt idx="7">
                  <c:v>55.769800000000004</c:v>
                </c:pt>
                <c:pt idx="8">
                  <c:v>57.614199999999997</c:v>
                </c:pt>
                <c:pt idx="9">
                  <c:v>59.800600000000003</c:v>
                </c:pt>
                <c:pt idx="10">
                  <c:v>61.300399999999996</c:v>
                </c:pt>
                <c:pt idx="11">
                  <c:v>63.678200000000004</c:v>
                </c:pt>
                <c:pt idx="12">
                  <c:v>65.900700000000001</c:v>
                </c:pt>
                <c:pt idx="13">
                  <c:v>67.749600000000001</c:v>
                </c:pt>
                <c:pt idx="14">
                  <c:v>69.764499999999998</c:v>
                </c:pt>
                <c:pt idx="15">
                  <c:v>71.447400000000002</c:v>
                </c:pt>
                <c:pt idx="16">
                  <c:v>72.580799999999996</c:v>
                </c:pt>
                <c:pt idx="17">
                  <c:v>74.533699999999996</c:v>
                </c:pt>
                <c:pt idx="18">
                  <c:v>75.802499999999995</c:v>
                </c:pt>
                <c:pt idx="19">
                  <c:v>79.234099999999998</c:v>
                </c:pt>
                <c:pt idx="20">
                  <c:v>80.724699999999999</c:v>
                </c:pt>
                <c:pt idx="21">
                  <c:v>83.091200000000001</c:v>
                </c:pt>
                <c:pt idx="22">
                  <c:v>87.286799999999999</c:v>
                </c:pt>
                <c:pt idx="23">
                  <c:v>89.569400000000002</c:v>
                </c:pt>
                <c:pt idx="24">
                  <c:v>87.948599999999999</c:v>
                </c:pt>
                <c:pt idx="25">
                  <c:v>86.347499999999997</c:v>
                </c:pt>
                <c:pt idx="26">
                  <c:v>83.102800000000002</c:v>
                </c:pt>
                <c:pt idx="27">
                  <c:v>81.831800000000001</c:v>
                </c:pt>
                <c:pt idx="28">
                  <c:v>79.977599999999995</c:v>
                </c:pt>
                <c:pt idx="29">
                  <c:v>78.7624</c:v>
                </c:pt>
                <c:pt idx="30">
                  <c:v>77.375200000000007</c:v>
                </c:pt>
                <c:pt idx="31">
                  <c:v>76.693600000000004</c:v>
                </c:pt>
                <c:pt idx="32">
                  <c:v>74.728800000000007</c:v>
                </c:pt>
                <c:pt idx="33">
                  <c:v>71.794299999999993</c:v>
                </c:pt>
                <c:pt idx="34">
                  <c:v>69.251900000000006</c:v>
                </c:pt>
                <c:pt idx="35">
                  <c:v>67.421500000000009</c:v>
                </c:pt>
                <c:pt idx="36">
                  <c:v>65.236800000000002</c:v>
                </c:pt>
                <c:pt idx="37">
                  <c:v>63.345799999999997</c:v>
                </c:pt>
                <c:pt idx="38">
                  <c:v>60.713999999999999</c:v>
                </c:pt>
                <c:pt idx="39">
                  <c:v>59.585799999999999</c:v>
                </c:pt>
                <c:pt idx="40">
                  <c:v>55.3553</c:v>
                </c:pt>
                <c:pt idx="41">
                  <c:v>55.041200000000003</c:v>
                </c:pt>
                <c:pt idx="42">
                  <c:v>53.313299999999998</c:v>
                </c:pt>
                <c:pt idx="43">
                  <c:v>52.951000000000001</c:v>
                </c:pt>
                <c:pt idx="44">
                  <c:v>51.751800000000003</c:v>
                </c:pt>
              </c:numCache>
            </c:numRef>
          </c:yVal>
          <c:smooth val="1"/>
        </c:ser>
        <c:ser>
          <c:idx val="0"/>
          <c:order val="1"/>
          <c:tx>
            <c:v>PNB</c:v>
          </c:tx>
          <c:spPr>
            <a:ln w="12700">
              <a:solidFill>
                <a:sysClr val="windowText" lastClr="000000"/>
              </a:solidFill>
            </a:ln>
          </c:spPr>
          <c:marker>
            <c:symbol val="square"/>
            <c:size val="3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PNB!$A$3:$A$89</c:f>
              <c:numCache>
                <c:formatCode>0.00E+00</c:formatCode>
                <c:ptCount val="86"/>
                <c:pt idx="0">
                  <c:v>3.2169999999999998E-3</c:v>
                </c:pt>
                <c:pt idx="1">
                  <c:v>6.7840000000000001E-3</c:v>
                </c:pt>
                <c:pt idx="2">
                  <c:v>1.8998000000000001E-2</c:v>
                </c:pt>
                <c:pt idx="3">
                  <c:v>3.9895E-2</c:v>
                </c:pt>
                <c:pt idx="4">
                  <c:v>5.0467999999999999E-2</c:v>
                </c:pt>
                <c:pt idx="5">
                  <c:v>7.2360999999999995E-2</c:v>
                </c:pt>
                <c:pt idx="6">
                  <c:v>8.9123999999999995E-2</c:v>
                </c:pt>
                <c:pt idx="7">
                  <c:v>0.148948</c:v>
                </c:pt>
                <c:pt idx="8">
                  <c:v>0.19266</c:v>
                </c:pt>
                <c:pt idx="9">
                  <c:v>0.24646000000000001</c:v>
                </c:pt>
                <c:pt idx="10">
                  <c:v>0.28604600000000002</c:v>
                </c:pt>
                <c:pt idx="11">
                  <c:v>0.34934500000000002</c:v>
                </c:pt>
                <c:pt idx="12">
                  <c:v>0.39879599999999998</c:v>
                </c:pt>
                <c:pt idx="13">
                  <c:v>0.43770900000000001</c:v>
                </c:pt>
                <c:pt idx="14">
                  <c:v>0.486709</c:v>
                </c:pt>
                <c:pt idx="15">
                  <c:v>0.519841</c:v>
                </c:pt>
                <c:pt idx="16">
                  <c:v>0.54699900000000001</c:v>
                </c:pt>
                <c:pt idx="17">
                  <c:v>0.58770999999999995</c:v>
                </c:pt>
                <c:pt idx="18">
                  <c:v>0.63923799999999997</c:v>
                </c:pt>
                <c:pt idx="19">
                  <c:v>0.74145700000000003</c:v>
                </c:pt>
                <c:pt idx="20">
                  <c:v>0.78893800000000003</c:v>
                </c:pt>
                <c:pt idx="21">
                  <c:v>0.84637700000000005</c:v>
                </c:pt>
                <c:pt idx="22">
                  <c:v>0.94635999999999998</c:v>
                </c:pt>
                <c:pt idx="23">
                  <c:v>0.98674200000000001</c:v>
                </c:pt>
                <c:pt idx="24">
                  <c:v>0.93411699999999998</c:v>
                </c:pt>
                <c:pt idx="25">
                  <c:v>0.90085700000000002</c:v>
                </c:pt>
                <c:pt idx="26">
                  <c:v>0.79250600000000004</c:v>
                </c:pt>
                <c:pt idx="27">
                  <c:v>0.762432</c:v>
                </c:pt>
                <c:pt idx="28">
                  <c:v>0.70106800000000002</c:v>
                </c:pt>
                <c:pt idx="29">
                  <c:v>0.65603699999999998</c:v>
                </c:pt>
                <c:pt idx="30">
                  <c:v>0.61088399999999998</c:v>
                </c:pt>
                <c:pt idx="31">
                  <c:v>0.55805899999999997</c:v>
                </c:pt>
                <c:pt idx="32">
                  <c:v>0.50895199999999996</c:v>
                </c:pt>
                <c:pt idx="33">
                  <c:v>0.44267400000000001</c:v>
                </c:pt>
                <c:pt idx="34">
                  <c:v>0.396339</c:v>
                </c:pt>
                <c:pt idx="35">
                  <c:v>0.35996899999999998</c:v>
                </c:pt>
                <c:pt idx="36">
                  <c:v>0.29677100000000001</c:v>
                </c:pt>
                <c:pt idx="37">
                  <c:v>0.26167600000000002</c:v>
                </c:pt>
                <c:pt idx="38">
                  <c:v>0.19970199999999999</c:v>
                </c:pt>
                <c:pt idx="39">
                  <c:v>0.183777</c:v>
                </c:pt>
                <c:pt idx="40">
                  <c:v>0.100148</c:v>
                </c:pt>
                <c:pt idx="41">
                  <c:v>9.1144000000000003E-2</c:v>
                </c:pt>
                <c:pt idx="42">
                  <c:v>6.4300999999999997E-2</c:v>
                </c:pt>
                <c:pt idx="43">
                  <c:v>4.9321999999999998E-2</c:v>
                </c:pt>
                <c:pt idx="44">
                  <c:v>2.6993E-2</c:v>
                </c:pt>
              </c:numCache>
            </c:numRef>
          </c:xVal>
          <c:yVal>
            <c:numRef>
              <c:f>PNB!$D$3:$D$89</c:f>
              <c:numCache>
                <c:formatCode>General</c:formatCode>
                <c:ptCount val="86"/>
                <c:pt idx="0">
                  <c:v>120.25839999999999</c:v>
                </c:pt>
                <c:pt idx="1">
                  <c:v>124.9782</c:v>
                </c:pt>
                <c:pt idx="2">
                  <c:v>133.03390000000002</c:v>
                </c:pt>
                <c:pt idx="3">
                  <c:v>140.96870000000001</c:v>
                </c:pt>
                <c:pt idx="4">
                  <c:v>144.15539999999999</c:v>
                </c:pt>
                <c:pt idx="5">
                  <c:v>149.9674</c:v>
                </c:pt>
                <c:pt idx="6">
                  <c:v>154.0583</c:v>
                </c:pt>
                <c:pt idx="7">
                  <c:v>166.71530000000001</c:v>
                </c:pt>
                <c:pt idx="8">
                  <c:v>175.97460000000001</c:v>
                </c:pt>
                <c:pt idx="9">
                  <c:v>186.83440000000002</c:v>
                </c:pt>
                <c:pt idx="10">
                  <c:v>194.58089999999999</c:v>
                </c:pt>
                <c:pt idx="11">
                  <c:v>207.51320000000001</c:v>
                </c:pt>
                <c:pt idx="12">
                  <c:v>218.6216</c:v>
                </c:pt>
                <c:pt idx="13">
                  <c:v>225.7912</c:v>
                </c:pt>
                <c:pt idx="14">
                  <c:v>235.36920000000001</c:v>
                </c:pt>
                <c:pt idx="15">
                  <c:v>240.37110000000001</c:v>
                </c:pt>
                <c:pt idx="16">
                  <c:v>245.1294</c:v>
                </c:pt>
                <c:pt idx="17">
                  <c:v>249.8366</c:v>
                </c:pt>
                <c:pt idx="18">
                  <c:v>255.72710000000001</c:v>
                </c:pt>
                <c:pt idx="19">
                  <c:v>262.37009999999998</c:v>
                </c:pt>
                <c:pt idx="20">
                  <c:v>265.733</c:v>
                </c:pt>
                <c:pt idx="21">
                  <c:v>269.20760000000001</c:v>
                </c:pt>
                <c:pt idx="22">
                  <c:v>276.03129999999999</c:v>
                </c:pt>
                <c:pt idx="23">
                  <c:v>280.01850000000002</c:v>
                </c:pt>
                <c:pt idx="24">
                  <c:v>276.334</c:v>
                </c:pt>
                <c:pt idx="25">
                  <c:v>273.55889999999999</c:v>
                </c:pt>
                <c:pt idx="26">
                  <c:v>266.5342</c:v>
                </c:pt>
                <c:pt idx="27">
                  <c:v>262.69650000000001</c:v>
                </c:pt>
                <c:pt idx="28">
                  <c:v>258.06020000000001</c:v>
                </c:pt>
                <c:pt idx="29">
                  <c:v>254.8552</c:v>
                </c:pt>
                <c:pt idx="30">
                  <c:v>251.91720000000001</c:v>
                </c:pt>
                <c:pt idx="31">
                  <c:v>248.57169999999999</c:v>
                </c:pt>
                <c:pt idx="32">
                  <c:v>246.35550000000001</c:v>
                </c:pt>
                <c:pt idx="33">
                  <c:v>238.28710000000001</c:v>
                </c:pt>
                <c:pt idx="34">
                  <c:v>220.49870000000001</c:v>
                </c:pt>
                <c:pt idx="35">
                  <c:v>212.72380000000001</c:v>
                </c:pt>
                <c:pt idx="36">
                  <c:v>199.9367</c:v>
                </c:pt>
                <c:pt idx="37">
                  <c:v>193.0095</c:v>
                </c:pt>
                <c:pt idx="38">
                  <c:v>180.35480000000001</c:v>
                </c:pt>
                <c:pt idx="39">
                  <c:v>177.2912</c:v>
                </c:pt>
                <c:pt idx="40">
                  <c:v>159.14660000000001</c:v>
                </c:pt>
                <c:pt idx="41">
                  <c:v>156.98939999999999</c:v>
                </c:pt>
                <c:pt idx="42">
                  <c:v>150.00190000000001</c:v>
                </c:pt>
                <c:pt idx="43">
                  <c:v>145.5761</c:v>
                </c:pt>
                <c:pt idx="44">
                  <c:v>137.58029999999999</c:v>
                </c:pt>
              </c:numCache>
            </c:numRef>
          </c:yVal>
          <c:smooth val="1"/>
        </c:ser>
        <c:ser>
          <c:idx val="1"/>
          <c:order val="2"/>
          <c:tx>
            <c:v>PNB 300</c:v>
          </c:tx>
          <c:spPr>
            <a:ln w="12700"/>
          </c:spPr>
          <c:marker>
            <c:symbol val="square"/>
            <c:size val="3"/>
          </c:marker>
          <c:xVal>
            <c:numRef>
              <c:f>'PNB 300'!$A$3:$A$48</c:f>
              <c:numCache>
                <c:formatCode>0.00E+00</c:formatCode>
                <c:ptCount val="45"/>
                <c:pt idx="0">
                  <c:v>9.2429999999999995E-3</c:v>
                </c:pt>
                <c:pt idx="1">
                  <c:v>1.208E-2</c:v>
                </c:pt>
                <c:pt idx="2">
                  <c:v>2.0669E-2</c:v>
                </c:pt>
                <c:pt idx="3">
                  <c:v>3.8181E-2</c:v>
                </c:pt>
                <c:pt idx="4">
                  <c:v>5.0980999999999999E-2</c:v>
                </c:pt>
                <c:pt idx="5">
                  <c:v>7.3205999999999993E-2</c:v>
                </c:pt>
                <c:pt idx="6">
                  <c:v>8.8543999999999998E-2</c:v>
                </c:pt>
                <c:pt idx="7">
                  <c:v>0.147561</c:v>
                </c:pt>
                <c:pt idx="8">
                  <c:v>0.19638900000000001</c:v>
                </c:pt>
                <c:pt idx="9">
                  <c:v>0.24674399999999999</c:v>
                </c:pt>
                <c:pt idx="10">
                  <c:v>0.28921599999999997</c:v>
                </c:pt>
                <c:pt idx="11">
                  <c:v>0.34506999999999999</c:v>
                </c:pt>
                <c:pt idx="12">
                  <c:v>0.396254</c:v>
                </c:pt>
                <c:pt idx="13">
                  <c:v>0.43746800000000002</c:v>
                </c:pt>
                <c:pt idx="14">
                  <c:v>0.48677599999999999</c:v>
                </c:pt>
                <c:pt idx="15">
                  <c:v>0.51661500000000005</c:v>
                </c:pt>
                <c:pt idx="16">
                  <c:v>0.54610599999999998</c:v>
                </c:pt>
                <c:pt idx="17">
                  <c:v>0.58781399999999995</c:v>
                </c:pt>
                <c:pt idx="18">
                  <c:v>0.63744900000000004</c:v>
                </c:pt>
                <c:pt idx="19">
                  <c:v>0.73567300000000002</c:v>
                </c:pt>
                <c:pt idx="20">
                  <c:v>0.78816600000000003</c:v>
                </c:pt>
                <c:pt idx="21">
                  <c:v>0.84847799999999995</c:v>
                </c:pt>
                <c:pt idx="22">
                  <c:v>0.94732000000000005</c:v>
                </c:pt>
                <c:pt idx="23">
                  <c:v>0.98575500000000005</c:v>
                </c:pt>
                <c:pt idx="24">
                  <c:v>0.94049799999999995</c:v>
                </c:pt>
                <c:pt idx="25">
                  <c:v>0.90304399999999996</c:v>
                </c:pt>
                <c:pt idx="26">
                  <c:v>0.80014399999999997</c:v>
                </c:pt>
                <c:pt idx="27">
                  <c:v>0.76088699999999998</c:v>
                </c:pt>
                <c:pt idx="28">
                  <c:v>0.692554</c:v>
                </c:pt>
                <c:pt idx="29">
                  <c:v>0.65798699999999999</c:v>
                </c:pt>
                <c:pt idx="30">
                  <c:v>0.60472300000000001</c:v>
                </c:pt>
                <c:pt idx="31">
                  <c:v>0.55417099999999997</c:v>
                </c:pt>
                <c:pt idx="32">
                  <c:v>0.50470300000000001</c:v>
                </c:pt>
                <c:pt idx="33">
                  <c:v>0.45073299999999999</c:v>
                </c:pt>
                <c:pt idx="34">
                  <c:v>0.40118500000000001</c:v>
                </c:pt>
                <c:pt idx="35">
                  <c:v>0.36165799999999998</c:v>
                </c:pt>
                <c:pt idx="36">
                  <c:v>0.29168899999999998</c:v>
                </c:pt>
                <c:pt idx="37">
                  <c:v>0.25936900000000002</c:v>
                </c:pt>
                <c:pt idx="38">
                  <c:v>0.19367599999999999</c:v>
                </c:pt>
                <c:pt idx="39">
                  <c:v>0.17977099999999999</c:v>
                </c:pt>
                <c:pt idx="40">
                  <c:v>0.102383</c:v>
                </c:pt>
                <c:pt idx="41">
                  <c:v>9.4209000000000001E-2</c:v>
                </c:pt>
                <c:pt idx="42">
                  <c:v>6.3781000000000004E-2</c:v>
                </c:pt>
                <c:pt idx="43">
                  <c:v>4.8632000000000002E-2</c:v>
                </c:pt>
                <c:pt idx="44">
                  <c:v>2.5999000000000001E-2</c:v>
                </c:pt>
              </c:numCache>
            </c:numRef>
          </c:xVal>
          <c:yVal>
            <c:numRef>
              <c:f>'PNB 300'!$D$3:$D$48</c:f>
              <c:numCache>
                <c:formatCode>General</c:formatCode>
                <c:ptCount val="45"/>
                <c:pt idx="0">
                  <c:v>220.21449999999999</c:v>
                </c:pt>
                <c:pt idx="1">
                  <c:v>221.8108</c:v>
                </c:pt>
                <c:pt idx="2">
                  <c:v>225.08070000000001</c:v>
                </c:pt>
                <c:pt idx="3">
                  <c:v>229.79579999999999</c:v>
                </c:pt>
                <c:pt idx="4">
                  <c:v>232.58410000000001</c:v>
                </c:pt>
                <c:pt idx="5">
                  <c:v>236.7501</c:v>
                </c:pt>
                <c:pt idx="6">
                  <c:v>239.4179</c:v>
                </c:pt>
                <c:pt idx="7">
                  <c:v>248.60720000000001</c:v>
                </c:pt>
                <c:pt idx="8">
                  <c:v>256.3306</c:v>
                </c:pt>
                <c:pt idx="9">
                  <c:v>264.5016</c:v>
                </c:pt>
                <c:pt idx="10">
                  <c:v>271.18380000000002</c:v>
                </c:pt>
                <c:pt idx="11">
                  <c:v>281.07909999999998</c:v>
                </c:pt>
                <c:pt idx="12">
                  <c:v>289.93689999999998</c:v>
                </c:pt>
                <c:pt idx="13">
                  <c:v>297.2285</c:v>
                </c:pt>
                <c:pt idx="14">
                  <c:v>305.83410000000003</c:v>
                </c:pt>
                <c:pt idx="15">
                  <c:v>311.11950000000002</c:v>
                </c:pt>
                <c:pt idx="16">
                  <c:v>315.83539999999999</c:v>
                </c:pt>
                <c:pt idx="17">
                  <c:v>321.50540000000001</c:v>
                </c:pt>
                <c:pt idx="18">
                  <c:v>326.2724</c:v>
                </c:pt>
                <c:pt idx="19">
                  <c:v>330.55849999999998</c:v>
                </c:pt>
                <c:pt idx="20">
                  <c:v>332.48289999999997</c:v>
                </c:pt>
                <c:pt idx="21">
                  <c:v>334.94540000000001</c:v>
                </c:pt>
                <c:pt idx="22">
                  <c:v>339.53980000000001</c:v>
                </c:pt>
                <c:pt idx="23">
                  <c:v>342.09899999999999</c:v>
                </c:pt>
                <c:pt idx="24">
                  <c:v>344.0788</c:v>
                </c:pt>
                <c:pt idx="25">
                  <c:v>345.62430000000001</c:v>
                </c:pt>
                <c:pt idx="26">
                  <c:v>342.40600000000001</c:v>
                </c:pt>
                <c:pt idx="27">
                  <c:v>342.589</c:v>
                </c:pt>
                <c:pt idx="28">
                  <c:v>339.85169999999999</c:v>
                </c:pt>
                <c:pt idx="29">
                  <c:v>338.88549999999998</c:v>
                </c:pt>
                <c:pt idx="30">
                  <c:v>336.49689999999998</c:v>
                </c:pt>
                <c:pt idx="31">
                  <c:v>334.21280000000002</c:v>
                </c:pt>
                <c:pt idx="32">
                  <c:v>331.74900000000002</c:v>
                </c:pt>
                <c:pt idx="33">
                  <c:v>325.18729999999999</c:v>
                </c:pt>
                <c:pt idx="34">
                  <c:v>302.97410000000002</c:v>
                </c:pt>
                <c:pt idx="35">
                  <c:v>292.86969999999997</c:v>
                </c:pt>
                <c:pt idx="36">
                  <c:v>279.59230000000002</c:v>
                </c:pt>
                <c:pt idx="37">
                  <c:v>273.98579999999998</c:v>
                </c:pt>
                <c:pt idx="38">
                  <c:v>262.25400000000002</c:v>
                </c:pt>
                <c:pt idx="39">
                  <c:v>259.77190000000002</c:v>
                </c:pt>
                <c:pt idx="40">
                  <c:v>246.28570000000002</c:v>
                </c:pt>
                <c:pt idx="41">
                  <c:v>244.74090000000001</c:v>
                </c:pt>
                <c:pt idx="42">
                  <c:v>238.65860000000001</c:v>
                </c:pt>
                <c:pt idx="43">
                  <c:v>235.22140000000002</c:v>
                </c:pt>
                <c:pt idx="44">
                  <c:v>229.1857</c:v>
                </c:pt>
              </c:numCache>
            </c:numRef>
          </c:yVal>
          <c:smooth val="1"/>
        </c:ser>
        <c:ser>
          <c:idx val="3"/>
          <c:order val="3"/>
          <c:tx>
            <c:v>PNB 500</c:v>
          </c:tx>
          <c:spPr>
            <a:ln w="12700"/>
          </c:spPr>
          <c:marker>
            <c:symbol val="square"/>
            <c:size val="3"/>
          </c:marker>
          <c:xVal>
            <c:numRef>
              <c:f>'PNB 500'!$A$3:$A$48</c:f>
              <c:numCache>
                <c:formatCode>0.00E+00</c:formatCode>
                <c:ptCount val="45"/>
                <c:pt idx="0">
                  <c:v>7.0060000000000001E-3</c:v>
                </c:pt>
                <c:pt idx="1">
                  <c:v>1.1931000000000001E-2</c:v>
                </c:pt>
                <c:pt idx="2">
                  <c:v>2.317E-2</c:v>
                </c:pt>
                <c:pt idx="3">
                  <c:v>4.3160999999999998E-2</c:v>
                </c:pt>
                <c:pt idx="4">
                  <c:v>5.5793000000000002E-2</c:v>
                </c:pt>
                <c:pt idx="5">
                  <c:v>7.8782000000000005E-2</c:v>
                </c:pt>
                <c:pt idx="6">
                  <c:v>9.4014E-2</c:v>
                </c:pt>
                <c:pt idx="7">
                  <c:v>0.152617</c:v>
                </c:pt>
                <c:pt idx="8">
                  <c:v>0.196551</c:v>
                </c:pt>
                <c:pt idx="9">
                  <c:v>0.248004</c:v>
                </c:pt>
                <c:pt idx="10">
                  <c:v>0.29098400000000002</c:v>
                </c:pt>
                <c:pt idx="11">
                  <c:v>0.34774500000000003</c:v>
                </c:pt>
                <c:pt idx="12">
                  <c:v>0.39716800000000002</c:v>
                </c:pt>
                <c:pt idx="13">
                  <c:v>0.440496</c:v>
                </c:pt>
                <c:pt idx="14">
                  <c:v>0.48660300000000001</c:v>
                </c:pt>
                <c:pt idx="15">
                  <c:v>0.51948700000000003</c:v>
                </c:pt>
                <c:pt idx="16">
                  <c:v>0.54556000000000004</c:v>
                </c:pt>
                <c:pt idx="17">
                  <c:v>0.58766700000000005</c:v>
                </c:pt>
                <c:pt idx="18">
                  <c:v>0.63907599999999998</c:v>
                </c:pt>
                <c:pt idx="19">
                  <c:v>0.740761</c:v>
                </c:pt>
                <c:pt idx="20">
                  <c:v>0.78890499999999997</c:v>
                </c:pt>
                <c:pt idx="21">
                  <c:v>0.854348</c:v>
                </c:pt>
                <c:pt idx="22">
                  <c:v>0.94857800000000003</c:v>
                </c:pt>
                <c:pt idx="23">
                  <c:v>0.98596899999999998</c:v>
                </c:pt>
                <c:pt idx="24">
                  <c:v>0.93752800000000003</c:v>
                </c:pt>
                <c:pt idx="25">
                  <c:v>0.90378499999999995</c:v>
                </c:pt>
                <c:pt idx="26">
                  <c:v>0.79931300000000005</c:v>
                </c:pt>
                <c:pt idx="27">
                  <c:v>0.763208</c:v>
                </c:pt>
                <c:pt idx="28">
                  <c:v>0.69720899999999997</c:v>
                </c:pt>
                <c:pt idx="29">
                  <c:v>0.66132100000000005</c:v>
                </c:pt>
                <c:pt idx="30">
                  <c:v>0.608684</c:v>
                </c:pt>
                <c:pt idx="31">
                  <c:v>0.55990399999999996</c:v>
                </c:pt>
                <c:pt idx="32">
                  <c:v>0.50868999999999998</c:v>
                </c:pt>
                <c:pt idx="33">
                  <c:v>0.45104</c:v>
                </c:pt>
                <c:pt idx="34">
                  <c:v>0.39282</c:v>
                </c:pt>
                <c:pt idx="35">
                  <c:v>0.35365999999999997</c:v>
                </c:pt>
                <c:pt idx="36">
                  <c:v>0.30032999999999999</c:v>
                </c:pt>
                <c:pt idx="37">
                  <c:v>0.25784000000000001</c:v>
                </c:pt>
                <c:pt idx="38">
                  <c:v>0.19291800000000001</c:v>
                </c:pt>
                <c:pt idx="39">
                  <c:v>0.17843000000000001</c:v>
                </c:pt>
                <c:pt idx="40">
                  <c:v>9.7162999999999999E-2</c:v>
                </c:pt>
                <c:pt idx="41">
                  <c:v>9.0287000000000006E-2</c:v>
                </c:pt>
                <c:pt idx="42">
                  <c:v>5.7981999999999999E-2</c:v>
                </c:pt>
                <c:pt idx="43">
                  <c:v>5.0629E-2</c:v>
                </c:pt>
                <c:pt idx="44">
                  <c:v>2.9359E-2</c:v>
                </c:pt>
              </c:numCache>
            </c:numRef>
          </c:xVal>
          <c:yVal>
            <c:numRef>
              <c:f>'PNB 500'!$D$3:$D$48</c:f>
              <c:numCache>
                <c:formatCode>General</c:formatCode>
                <c:ptCount val="45"/>
                <c:pt idx="0">
                  <c:v>320.73430000000002</c:v>
                </c:pt>
                <c:pt idx="1">
                  <c:v>321.77</c:v>
                </c:pt>
                <c:pt idx="2">
                  <c:v>323.36849999999998</c:v>
                </c:pt>
                <c:pt idx="3">
                  <c:v>325.32330000000002</c:v>
                </c:pt>
                <c:pt idx="4">
                  <c:v>326.30309999999997</c:v>
                </c:pt>
                <c:pt idx="5">
                  <c:v>328.03530000000001</c:v>
                </c:pt>
                <c:pt idx="6">
                  <c:v>329.25349999999997</c:v>
                </c:pt>
                <c:pt idx="7">
                  <c:v>332.9853</c:v>
                </c:pt>
                <c:pt idx="8">
                  <c:v>335.90010000000001</c:v>
                </c:pt>
                <c:pt idx="9">
                  <c:v>339.34269999999998</c:v>
                </c:pt>
                <c:pt idx="10">
                  <c:v>342.60419999999999</c:v>
                </c:pt>
                <c:pt idx="11">
                  <c:v>346.61439999999999</c:v>
                </c:pt>
                <c:pt idx="12">
                  <c:v>350.41680000000002</c:v>
                </c:pt>
                <c:pt idx="13">
                  <c:v>354.50099999999998</c:v>
                </c:pt>
                <c:pt idx="14">
                  <c:v>359.77170000000001</c:v>
                </c:pt>
                <c:pt idx="15">
                  <c:v>363.32420000000002</c:v>
                </c:pt>
                <c:pt idx="16">
                  <c:v>367.4991</c:v>
                </c:pt>
                <c:pt idx="17">
                  <c:v>374.85019999999997</c:v>
                </c:pt>
                <c:pt idx="18">
                  <c:v>383.33010000000002</c:v>
                </c:pt>
                <c:pt idx="19">
                  <c:v>405.2704</c:v>
                </c:pt>
                <c:pt idx="20">
                  <c:v>410.16320000000002</c:v>
                </c:pt>
                <c:pt idx="21">
                  <c:v>412.53409999999997</c:v>
                </c:pt>
                <c:pt idx="22">
                  <c:v>417.72429999999997</c:v>
                </c:pt>
                <c:pt idx="23">
                  <c:v>419.95960000000002</c:v>
                </c:pt>
                <c:pt idx="24">
                  <c:v>419.60489999999999</c:v>
                </c:pt>
                <c:pt idx="25">
                  <c:v>419.22829999999999</c:v>
                </c:pt>
                <c:pt idx="26">
                  <c:v>416.48399999999998</c:v>
                </c:pt>
                <c:pt idx="27">
                  <c:v>415.39660000000003</c:v>
                </c:pt>
                <c:pt idx="28">
                  <c:v>412.94889999999998</c:v>
                </c:pt>
                <c:pt idx="29">
                  <c:v>411.7663</c:v>
                </c:pt>
                <c:pt idx="30">
                  <c:v>409.40250000000003</c:v>
                </c:pt>
                <c:pt idx="31">
                  <c:v>396.14069999999998</c:v>
                </c:pt>
                <c:pt idx="32">
                  <c:v>382.72570000000002</c:v>
                </c:pt>
                <c:pt idx="33">
                  <c:v>366.62119999999999</c:v>
                </c:pt>
                <c:pt idx="34">
                  <c:v>358.4341</c:v>
                </c:pt>
                <c:pt idx="35">
                  <c:v>355.09440000000001</c:v>
                </c:pt>
                <c:pt idx="36">
                  <c:v>350.62729999999999</c:v>
                </c:pt>
                <c:pt idx="37">
                  <c:v>346.9128</c:v>
                </c:pt>
                <c:pt idx="38">
                  <c:v>341.78199999999998</c:v>
                </c:pt>
                <c:pt idx="39">
                  <c:v>340.54329999999999</c:v>
                </c:pt>
                <c:pt idx="40">
                  <c:v>333.41300000000001</c:v>
                </c:pt>
                <c:pt idx="41">
                  <c:v>332.74360000000001</c:v>
                </c:pt>
                <c:pt idx="42">
                  <c:v>329.40469999999999</c:v>
                </c:pt>
                <c:pt idx="43">
                  <c:v>328.5378</c:v>
                </c:pt>
                <c:pt idx="44">
                  <c:v>325.85160000000002</c:v>
                </c:pt>
              </c:numCache>
            </c:numRef>
          </c:yVal>
          <c:smooth val="1"/>
        </c:ser>
        <c:ser>
          <c:idx val="4"/>
          <c:order val="4"/>
          <c:tx>
            <c:v>PNB 700</c:v>
          </c:tx>
          <c:spPr>
            <a:ln w="9525"/>
          </c:spPr>
          <c:marker>
            <c:symbol val="square"/>
            <c:size val="3"/>
          </c:marker>
          <c:xVal>
            <c:numRef>
              <c:f>'PNB 700'!$A$3:$A$48</c:f>
              <c:numCache>
                <c:formatCode>0.00E+00</c:formatCode>
                <c:ptCount val="45"/>
                <c:pt idx="0">
                  <c:v>7.2240000000000004E-3</c:v>
                </c:pt>
                <c:pt idx="1">
                  <c:v>1.3174999999999999E-2</c:v>
                </c:pt>
                <c:pt idx="2">
                  <c:v>2.5453E-2</c:v>
                </c:pt>
                <c:pt idx="3">
                  <c:v>4.5794000000000001E-2</c:v>
                </c:pt>
                <c:pt idx="4">
                  <c:v>5.7457000000000001E-2</c:v>
                </c:pt>
                <c:pt idx="5">
                  <c:v>8.0371999999999999E-2</c:v>
                </c:pt>
                <c:pt idx="6">
                  <c:v>9.5391000000000004E-2</c:v>
                </c:pt>
                <c:pt idx="7">
                  <c:v>0.15435299999999999</c:v>
                </c:pt>
                <c:pt idx="8">
                  <c:v>0.19504099999999999</c:v>
                </c:pt>
                <c:pt idx="9">
                  <c:v>0.24756700000000001</c:v>
                </c:pt>
                <c:pt idx="10">
                  <c:v>0.28704099999999999</c:v>
                </c:pt>
                <c:pt idx="11">
                  <c:v>0.35092000000000001</c:v>
                </c:pt>
                <c:pt idx="12">
                  <c:v>0.40034399999999998</c:v>
                </c:pt>
                <c:pt idx="13">
                  <c:v>0.43706299999999998</c:v>
                </c:pt>
                <c:pt idx="14">
                  <c:v>0.48553200000000002</c:v>
                </c:pt>
                <c:pt idx="15">
                  <c:v>0.51764500000000002</c:v>
                </c:pt>
                <c:pt idx="16">
                  <c:v>0.54900499999999997</c:v>
                </c:pt>
                <c:pt idx="17">
                  <c:v>0.58993300000000004</c:v>
                </c:pt>
                <c:pt idx="18">
                  <c:v>0.63853199999999999</c:v>
                </c:pt>
                <c:pt idx="19">
                  <c:v>0.74058299999999999</c:v>
                </c:pt>
                <c:pt idx="20">
                  <c:v>0.79062900000000003</c:v>
                </c:pt>
                <c:pt idx="21">
                  <c:v>0.84716800000000003</c:v>
                </c:pt>
                <c:pt idx="22">
                  <c:v>0.949631</c:v>
                </c:pt>
                <c:pt idx="23">
                  <c:v>0.990479</c:v>
                </c:pt>
                <c:pt idx="24">
                  <c:v>0.94177100000000002</c:v>
                </c:pt>
                <c:pt idx="25">
                  <c:v>0.90131399999999995</c:v>
                </c:pt>
                <c:pt idx="26">
                  <c:v>0.79626200000000003</c:v>
                </c:pt>
                <c:pt idx="27">
                  <c:v>0.76485800000000004</c:v>
                </c:pt>
                <c:pt idx="28">
                  <c:v>0.69943200000000005</c:v>
                </c:pt>
                <c:pt idx="29">
                  <c:v>0.65560499999999999</c:v>
                </c:pt>
                <c:pt idx="30">
                  <c:v>0.61018700000000003</c:v>
                </c:pt>
                <c:pt idx="31">
                  <c:v>0.55987399999999998</c:v>
                </c:pt>
                <c:pt idx="32">
                  <c:v>0.51188199999999995</c:v>
                </c:pt>
                <c:pt idx="33">
                  <c:v>0.45277499999999998</c:v>
                </c:pt>
                <c:pt idx="34">
                  <c:v>0.40192</c:v>
                </c:pt>
                <c:pt idx="35">
                  <c:v>0.35624899999999998</c:v>
                </c:pt>
                <c:pt idx="36">
                  <c:v>0.30441699999999999</c:v>
                </c:pt>
                <c:pt idx="37">
                  <c:v>0.26055400000000001</c:v>
                </c:pt>
                <c:pt idx="38">
                  <c:v>0.19676199999999999</c:v>
                </c:pt>
                <c:pt idx="39">
                  <c:v>0.17855499999999999</c:v>
                </c:pt>
                <c:pt idx="40">
                  <c:v>0.10230400000000001</c:v>
                </c:pt>
                <c:pt idx="41">
                  <c:v>9.2282000000000003E-2</c:v>
                </c:pt>
                <c:pt idx="42">
                  <c:v>5.7522999999999998E-2</c:v>
                </c:pt>
                <c:pt idx="43">
                  <c:v>4.9923000000000002E-2</c:v>
                </c:pt>
                <c:pt idx="44">
                  <c:v>2.7615000000000001E-2</c:v>
                </c:pt>
              </c:numCache>
            </c:numRef>
          </c:xVal>
          <c:yVal>
            <c:numRef>
              <c:f>'PNB 700'!$D$3:$D$48</c:f>
              <c:numCache>
                <c:formatCode>General</c:formatCode>
                <c:ptCount val="45"/>
                <c:pt idx="0">
                  <c:v>420.36160000000001</c:v>
                </c:pt>
                <c:pt idx="1">
                  <c:v>420.60239999999999</c:v>
                </c:pt>
                <c:pt idx="2">
                  <c:v>421.04689999999999</c:v>
                </c:pt>
                <c:pt idx="3">
                  <c:v>421.83679999999998</c:v>
                </c:pt>
                <c:pt idx="4">
                  <c:v>422.39830000000001</c:v>
                </c:pt>
                <c:pt idx="5">
                  <c:v>423.39280000000002</c:v>
                </c:pt>
                <c:pt idx="6">
                  <c:v>424.0609</c:v>
                </c:pt>
                <c:pt idx="7">
                  <c:v>426.49549999999999</c:v>
                </c:pt>
                <c:pt idx="8">
                  <c:v>428.26</c:v>
                </c:pt>
                <c:pt idx="9">
                  <c:v>430.50130000000001</c:v>
                </c:pt>
                <c:pt idx="10">
                  <c:v>432.11180000000002</c:v>
                </c:pt>
                <c:pt idx="11">
                  <c:v>434.8048</c:v>
                </c:pt>
                <c:pt idx="12">
                  <c:v>436.68439999999998</c:v>
                </c:pt>
                <c:pt idx="13">
                  <c:v>438.33359999999999</c:v>
                </c:pt>
                <c:pt idx="14">
                  <c:v>440.64940000000001</c:v>
                </c:pt>
                <c:pt idx="15">
                  <c:v>442.17360000000002</c:v>
                </c:pt>
                <c:pt idx="16">
                  <c:v>443.72460000000001</c:v>
                </c:pt>
                <c:pt idx="17">
                  <c:v>445.2706</c:v>
                </c:pt>
                <c:pt idx="18">
                  <c:v>446.87459999999999</c:v>
                </c:pt>
                <c:pt idx="19">
                  <c:v>450.99549999999999</c:v>
                </c:pt>
                <c:pt idx="20">
                  <c:v>452.524</c:v>
                </c:pt>
                <c:pt idx="21">
                  <c:v>455.18669999999997</c:v>
                </c:pt>
                <c:pt idx="22">
                  <c:v>461.90199999999999</c:v>
                </c:pt>
                <c:pt idx="23">
                  <c:v>479.8503</c:v>
                </c:pt>
                <c:pt idx="24">
                  <c:v>477.43610000000001</c:v>
                </c:pt>
                <c:pt idx="25">
                  <c:v>466.8537</c:v>
                </c:pt>
                <c:pt idx="26">
                  <c:v>454.82139999999998</c:v>
                </c:pt>
                <c:pt idx="27">
                  <c:v>453.9128</c:v>
                </c:pt>
                <c:pt idx="28">
                  <c:v>451.08629999999999</c:v>
                </c:pt>
                <c:pt idx="29">
                  <c:v>449.86500000000001</c:v>
                </c:pt>
                <c:pt idx="30">
                  <c:v>448.09300000000002</c:v>
                </c:pt>
                <c:pt idx="31">
                  <c:v>447.77609999999999</c:v>
                </c:pt>
                <c:pt idx="32">
                  <c:v>445.34890000000001</c:v>
                </c:pt>
                <c:pt idx="33">
                  <c:v>442.3922</c:v>
                </c:pt>
                <c:pt idx="34">
                  <c:v>440.24979999999999</c:v>
                </c:pt>
                <c:pt idx="35">
                  <c:v>438.16949999999997</c:v>
                </c:pt>
                <c:pt idx="36">
                  <c:v>435.73439999999999</c:v>
                </c:pt>
                <c:pt idx="37">
                  <c:v>433.7894</c:v>
                </c:pt>
                <c:pt idx="38">
                  <c:v>430.7029</c:v>
                </c:pt>
                <c:pt idx="39">
                  <c:v>429.79270000000002</c:v>
                </c:pt>
                <c:pt idx="40">
                  <c:v>425.82659999999998</c:v>
                </c:pt>
                <c:pt idx="41">
                  <c:v>425.42070000000001</c:v>
                </c:pt>
                <c:pt idx="42">
                  <c:v>423.56369999999998</c:v>
                </c:pt>
                <c:pt idx="43">
                  <c:v>423.1576</c:v>
                </c:pt>
                <c:pt idx="44">
                  <c:v>421.90269999999998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9428544"/>
        <c:axId val="159429120"/>
      </c:scatterChart>
      <c:valAx>
        <c:axId val="159428544"/>
        <c:scaling>
          <c:orientation val="minMax"/>
          <c:max val="1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P/P0</a:t>
                </a:r>
              </a:p>
            </c:rich>
          </c:tx>
          <c:layout>
            <c:manualLayout>
              <c:xMode val="edge"/>
              <c:yMode val="edge"/>
              <c:x val="0.51877916666666668"/>
              <c:y val="0.93804861111111115"/>
            </c:manualLayout>
          </c:layout>
          <c:overlay val="0"/>
        </c:title>
        <c:numFmt formatCode="General" sourceLinked="0"/>
        <c:majorTickMark val="in"/>
        <c:minorTickMark val="in"/>
        <c:tickLblPos val="nextTo"/>
        <c:spPr>
          <a:ln w="12700"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59429120"/>
        <c:crosses val="autoZero"/>
        <c:crossBetween val="midCat"/>
        <c:majorUnit val="0.2"/>
        <c:minorUnit val="0.2"/>
      </c:valAx>
      <c:valAx>
        <c:axId val="159429120"/>
        <c:scaling>
          <c:orientation val="minMax"/>
          <c:max val="5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Volume (ml/g)</a:t>
                </a:r>
              </a:p>
            </c:rich>
          </c:tx>
          <c:layout>
            <c:manualLayout>
              <c:xMode val="edge"/>
              <c:yMode val="edge"/>
              <c:x val="2.0812500000000011E-3"/>
              <c:y val="0.33841736111111109"/>
            </c:manualLayout>
          </c:layout>
          <c:overlay val="0"/>
        </c:title>
        <c:numFmt formatCode="General" sourceLinked="1"/>
        <c:majorTickMark val="none"/>
        <c:minorTickMark val="none"/>
        <c:tickLblPos val="none"/>
        <c:spPr>
          <a:ln w="12700"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59428544"/>
        <c:crosses val="autoZero"/>
        <c:crossBetween val="midCat"/>
        <c:majorUnit val="100"/>
        <c:minorUnit val="50"/>
      </c:valAx>
      <c:spPr>
        <a:solidFill>
          <a:sysClr val="window" lastClr="FFFFFF"/>
        </a:solidFill>
        <a:ln w="1270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itchFamily="34" charset="0"/>
          <a:ea typeface="Calibri"/>
          <a:cs typeface="Arial" pitchFamily="34" charset="0"/>
        </a:defRPr>
      </a:pPr>
      <a:endParaRPr lang="en-U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325211099925995"/>
          <c:y val="0"/>
          <c:w val="0.8367645833333337"/>
          <c:h val="0.86518090277777782"/>
        </c:manualLayout>
      </c:layout>
      <c:scatterChart>
        <c:scatterStyle val="smoothMarker"/>
        <c:varyColors val="0"/>
        <c:ser>
          <c:idx val="2"/>
          <c:order val="0"/>
          <c:tx>
            <c:v>Commercial Nb2O5</c:v>
          </c:tx>
          <c:spPr>
            <a:ln w="12700"/>
          </c:spPr>
          <c:marker>
            <c:symbol val="square"/>
            <c:size val="3"/>
          </c:marker>
          <c:xVal>
            <c:numRef>
              <c:f>'Comm Nb2O5'!$F$3:$F$22</c:f>
              <c:numCache>
                <c:formatCode>General</c:formatCode>
                <c:ptCount val="20"/>
                <c:pt idx="0">
                  <c:v>1.1986000000000001</c:v>
                </c:pt>
                <c:pt idx="1">
                  <c:v>1.2967</c:v>
                </c:pt>
                <c:pt idx="2">
                  <c:v>1.4118999999999999</c:v>
                </c:pt>
                <c:pt idx="3">
                  <c:v>1.5243</c:v>
                </c:pt>
                <c:pt idx="4">
                  <c:v>1.7567999999999999</c:v>
                </c:pt>
                <c:pt idx="5">
                  <c:v>2.0265</c:v>
                </c:pt>
                <c:pt idx="6">
                  <c:v>2.2181999999999999</c:v>
                </c:pt>
                <c:pt idx="7">
                  <c:v>2.4767000000000001</c:v>
                </c:pt>
                <c:pt idx="8">
                  <c:v>2.7570999999999999</c:v>
                </c:pt>
                <c:pt idx="9">
                  <c:v>3.0531000000000001</c:v>
                </c:pt>
                <c:pt idx="10">
                  <c:v>3.3822000000000001</c:v>
                </c:pt>
                <c:pt idx="11">
                  <c:v>3.8319000000000001</c:v>
                </c:pt>
                <c:pt idx="12">
                  <c:v>4.3726000000000003</c:v>
                </c:pt>
                <c:pt idx="13">
                  <c:v>4.9682000000000004</c:v>
                </c:pt>
                <c:pt idx="14">
                  <c:v>5.7553999999999998</c:v>
                </c:pt>
                <c:pt idx="15">
                  <c:v>6.5782999999999996</c:v>
                </c:pt>
                <c:pt idx="16">
                  <c:v>7.9725999999999999</c:v>
                </c:pt>
                <c:pt idx="17">
                  <c:v>9.7109000000000005</c:v>
                </c:pt>
                <c:pt idx="18">
                  <c:v>15.0844</c:v>
                </c:pt>
                <c:pt idx="19">
                  <c:v>26.297699999999999</c:v>
                </c:pt>
              </c:numCache>
            </c:numRef>
          </c:xVal>
          <c:yVal>
            <c:numRef>
              <c:f>'Comm Nb2O5'!$I$3:$I$22</c:f>
              <c:numCache>
                <c:formatCode>0.00E+00</c:formatCode>
                <c:ptCount val="20"/>
                <c:pt idx="0">
                  <c:v>0.5</c:v>
                </c:pt>
                <c:pt idx="1">
                  <c:v>0.51047799999999999</c:v>
                </c:pt>
                <c:pt idx="2">
                  <c:v>0.53293400000000002</c:v>
                </c:pt>
                <c:pt idx="3">
                  <c:v>0.53393199999999996</c:v>
                </c:pt>
                <c:pt idx="4">
                  <c:v>0.58697100000000002</c:v>
                </c:pt>
                <c:pt idx="5">
                  <c:v>0.62673000000000001</c:v>
                </c:pt>
                <c:pt idx="6">
                  <c:v>0.63649</c:v>
                </c:pt>
                <c:pt idx="7">
                  <c:v>0.61646000000000001</c:v>
                </c:pt>
                <c:pt idx="8">
                  <c:v>0.61638000000000004</c:v>
                </c:pt>
                <c:pt idx="9">
                  <c:v>0.62885999999999997</c:v>
                </c:pt>
                <c:pt idx="10">
                  <c:v>0.64870000000000005</c:v>
                </c:pt>
                <c:pt idx="11">
                  <c:v>0.64410999999999996</c:v>
                </c:pt>
                <c:pt idx="12">
                  <c:v>0.595001</c:v>
                </c:pt>
                <c:pt idx="13">
                  <c:v>0.52411300000000005</c:v>
                </c:pt>
                <c:pt idx="14">
                  <c:v>0.54456599999999999</c:v>
                </c:pt>
                <c:pt idx="15">
                  <c:v>0.56410800000000005</c:v>
                </c:pt>
                <c:pt idx="16">
                  <c:v>0.53593100000000005</c:v>
                </c:pt>
                <c:pt idx="17">
                  <c:v>0.54624600000000001</c:v>
                </c:pt>
                <c:pt idx="18">
                  <c:v>0.52355200000000002</c:v>
                </c:pt>
                <c:pt idx="19">
                  <c:v>0.51384700000000005</c:v>
                </c:pt>
              </c:numCache>
            </c:numRef>
          </c:yVal>
          <c:smooth val="1"/>
        </c:ser>
        <c:ser>
          <c:idx val="0"/>
          <c:order val="1"/>
          <c:tx>
            <c:v>PNB</c:v>
          </c:tx>
          <c:spPr>
            <a:ln w="12700">
              <a:solidFill>
                <a:sysClr val="windowText" lastClr="000000"/>
              </a:solidFill>
            </a:ln>
          </c:spPr>
          <c:marker>
            <c:symbol val="square"/>
            <c:size val="3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PNB!$F$3:$F$47</c:f>
              <c:numCache>
                <c:formatCode>General</c:formatCode>
                <c:ptCount val="44"/>
                <c:pt idx="0">
                  <c:v>1.1997</c:v>
                </c:pt>
                <c:pt idx="1">
                  <c:v>1.3255999999999999</c:v>
                </c:pt>
                <c:pt idx="2">
                  <c:v>1.4448000000000001</c:v>
                </c:pt>
                <c:pt idx="3">
                  <c:v>1.5418000000000001</c:v>
                </c:pt>
                <c:pt idx="4">
                  <c:v>1.7722</c:v>
                </c:pt>
                <c:pt idx="5">
                  <c:v>2.0186000000000002</c:v>
                </c:pt>
                <c:pt idx="6">
                  <c:v>2.2172000000000001</c:v>
                </c:pt>
                <c:pt idx="7">
                  <c:v>2.4727999999999999</c:v>
                </c:pt>
                <c:pt idx="8">
                  <c:v>2.7595999999999998</c:v>
                </c:pt>
                <c:pt idx="9">
                  <c:v>3.0726</c:v>
                </c:pt>
                <c:pt idx="10">
                  <c:v>3.3690000000000002</c:v>
                </c:pt>
                <c:pt idx="11">
                  <c:v>3.8380000000000001</c:v>
                </c:pt>
                <c:pt idx="12">
                  <c:v>4.4001999999999999</c:v>
                </c:pt>
                <c:pt idx="13">
                  <c:v>5.0208000000000004</c:v>
                </c:pt>
                <c:pt idx="14">
                  <c:v>5.7534999999999998</c:v>
                </c:pt>
                <c:pt idx="15">
                  <c:v>6.6151999999999997</c:v>
                </c:pt>
                <c:pt idx="16">
                  <c:v>8.0266999999999999</c:v>
                </c:pt>
                <c:pt idx="17">
                  <c:v>9.5989000000000004</c:v>
                </c:pt>
                <c:pt idx="18">
                  <c:v>15.587899999999999</c:v>
                </c:pt>
                <c:pt idx="19">
                  <c:v>25.950600000000001</c:v>
                </c:pt>
              </c:numCache>
            </c:numRef>
          </c:xVal>
          <c:yVal>
            <c:numRef>
              <c:f>PNB!$I$3:$I$47</c:f>
              <c:numCache>
                <c:formatCode>0.00E+00</c:formatCode>
                <c:ptCount val="44"/>
                <c:pt idx="0">
                  <c:v>1.1752199999999999</c:v>
                </c:pt>
                <c:pt idx="1">
                  <c:v>1.24257</c:v>
                </c:pt>
                <c:pt idx="2">
                  <c:v>1.2971300000000001</c:v>
                </c:pt>
                <c:pt idx="3">
                  <c:v>1.33342</c:v>
                </c:pt>
                <c:pt idx="4">
                  <c:v>1.4158500000000001</c:v>
                </c:pt>
                <c:pt idx="5">
                  <c:v>1.4409399999999999</c:v>
                </c:pt>
                <c:pt idx="6">
                  <c:v>1.54969</c:v>
                </c:pt>
                <c:pt idx="7">
                  <c:v>1.5692599999999999</c:v>
                </c:pt>
                <c:pt idx="8">
                  <c:v>1.6122700000000001</c:v>
                </c:pt>
                <c:pt idx="9">
                  <c:v>1.6665000000000001</c:v>
                </c:pt>
                <c:pt idx="10">
                  <c:v>2.3151000000000002</c:v>
                </c:pt>
                <c:pt idx="11">
                  <c:v>1.3493900000000001</c:v>
                </c:pt>
                <c:pt idx="12">
                  <c:v>1.0916250000000001</c:v>
                </c:pt>
                <c:pt idx="13">
                  <c:v>1.1310100000000001</c:v>
                </c:pt>
                <c:pt idx="14">
                  <c:v>1.1206</c:v>
                </c:pt>
                <c:pt idx="15">
                  <c:v>1.1179399999999999</c:v>
                </c:pt>
                <c:pt idx="16">
                  <c:v>1.10423</c:v>
                </c:pt>
                <c:pt idx="17">
                  <c:v>1.15306</c:v>
                </c:pt>
                <c:pt idx="18">
                  <c:v>1.04532</c:v>
                </c:pt>
                <c:pt idx="19">
                  <c:v>1.031325</c:v>
                </c:pt>
              </c:numCache>
            </c:numRef>
          </c:yVal>
          <c:smooth val="1"/>
        </c:ser>
        <c:ser>
          <c:idx val="1"/>
          <c:order val="2"/>
          <c:tx>
            <c:v>PNB 300</c:v>
          </c:tx>
          <c:spPr>
            <a:ln w="12700"/>
          </c:spPr>
          <c:marker>
            <c:symbol val="square"/>
            <c:size val="3"/>
          </c:marker>
          <c:xVal>
            <c:numRef>
              <c:f>'PNB 300'!$F$3:$F$22</c:f>
              <c:numCache>
                <c:formatCode>General</c:formatCode>
                <c:ptCount val="20"/>
                <c:pt idx="0">
                  <c:v>1.1933</c:v>
                </c:pt>
                <c:pt idx="1">
                  <c:v>1.3219000000000001</c:v>
                </c:pt>
                <c:pt idx="2">
                  <c:v>1.4513</c:v>
                </c:pt>
                <c:pt idx="3">
                  <c:v>1.5556000000000001</c:v>
                </c:pt>
                <c:pt idx="4">
                  <c:v>1.7681</c:v>
                </c:pt>
                <c:pt idx="5">
                  <c:v>1.9938</c:v>
                </c:pt>
                <c:pt idx="6">
                  <c:v>2.1960999999999999</c:v>
                </c:pt>
                <c:pt idx="7">
                  <c:v>2.4523000000000001</c:v>
                </c:pt>
                <c:pt idx="8">
                  <c:v>2.7507999999999999</c:v>
                </c:pt>
                <c:pt idx="9">
                  <c:v>3.0952000000000002</c:v>
                </c:pt>
                <c:pt idx="10">
                  <c:v>3.4188000000000001</c:v>
                </c:pt>
                <c:pt idx="11">
                  <c:v>3.8496999999999999</c:v>
                </c:pt>
                <c:pt idx="12">
                  <c:v>4.3563000000000001</c:v>
                </c:pt>
                <c:pt idx="13">
                  <c:v>4.9520999999999997</c:v>
                </c:pt>
                <c:pt idx="14">
                  <c:v>5.7263000000000002</c:v>
                </c:pt>
                <c:pt idx="15">
                  <c:v>6.5324</c:v>
                </c:pt>
                <c:pt idx="16">
                  <c:v>7.8964999999999996</c:v>
                </c:pt>
                <c:pt idx="17">
                  <c:v>9.7626000000000008</c:v>
                </c:pt>
                <c:pt idx="18">
                  <c:v>16.006699999999999</c:v>
                </c:pt>
                <c:pt idx="19">
                  <c:v>27.766300000000001</c:v>
                </c:pt>
              </c:numCache>
            </c:numRef>
          </c:xVal>
          <c:yVal>
            <c:numRef>
              <c:f>'PNB 300'!$I$3:$I$22</c:f>
              <c:numCache>
                <c:formatCode>0.00</c:formatCode>
                <c:ptCount val="20"/>
                <c:pt idx="0">
                  <c:v>2.0454430000000001</c:v>
                </c:pt>
                <c:pt idx="1">
                  <c:v>2.1135299999999999</c:v>
                </c:pt>
                <c:pt idx="2">
                  <c:v>2.1595800000000001</c:v>
                </c:pt>
                <c:pt idx="3">
                  <c:v>2.20749</c:v>
                </c:pt>
                <c:pt idx="4">
                  <c:v>2.2696700000000001</c:v>
                </c:pt>
                <c:pt idx="5">
                  <c:v>2.38503</c:v>
                </c:pt>
                <c:pt idx="6">
                  <c:v>2.4368699999999999</c:v>
                </c:pt>
                <c:pt idx="7">
                  <c:v>2.4586299999999999</c:v>
                </c:pt>
                <c:pt idx="8">
                  <c:v>2.5492599999999999</c:v>
                </c:pt>
                <c:pt idx="9">
                  <c:v>2.8243399999999999</c:v>
                </c:pt>
                <c:pt idx="10">
                  <c:v>3.5510999999999999</c:v>
                </c:pt>
                <c:pt idx="11">
                  <c:v>2.36815</c:v>
                </c:pt>
                <c:pt idx="12">
                  <c:v>2.1257199999999998</c:v>
                </c:pt>
                <c:pt idx="13">
                  <c:v>2.1030699999999998</c:v>
                </c:pt>
                <c:pt idx="14">
                  <c:v>2.0914739999999998</c:v>
                </c:pt>
                <c:pt idx="15">
                  <c:v>2.0477629999999998</c:v>
                </c:pt>
                <c:pt idx="16">
                  <c:v>2.059809</c:v>
                </c:pt>
                <c:pt idx="17">
                  <c:v>2</c:v>
                </c:pt>
                <c:pt idx="18">
                  <c:v>2.0216159999999999</c:v>
                </c:pt>
                <c:pt idx="19">
                  <c:v>2</c:v>
                </c:pt>
              </c:numCache>
            </c:numRef>
          </c:yVal>
          <c:smooth val="1"/>
        </c:ser>
        <c:ser>
          <c:idx val="3"/>
          <c:order val="3"/>
          <c:tx>
            <c:v>PNB 500</c:v>
          </c:tx>
          <c:spPr>
            <a:ln w="12700"/>
          </c:spPr>
          <c:marker>
            <c:symbol val="square"/>
            <c:size val="3"/>
          </c:marker>
          <c:xVal>
            <c:numRef>
              <c:f>'PNB 500'!$F$3:$F$22</c:f>
              <c:numCache>
                <c:formatCode>General</c:formatCode>
                <c:ptCount val="20"/>
                <c:pt idx="0">
                  <c:v>1.2135</c:v>
                </c:pt>
                <c:pt idx="1">
                  <c:v>1.3110999999999999</c:v>
                </c:pt>
                <c:pt idx="2">
                  <c:v>1.4238999999999999</c:v>
                </c:pt>
                <c:pt idx="3">
                  <c:v>1.5319</c:v>
                </c:pt>
                <c:pt idx="4">
                  <c:v>1.7514000000000001</c:v>
                </c:pt>
                <c:pt idx="5">
                  <c:v>1.9885999999999999</c:v>
                </c:pt>
                <c:pt idx="6">
                  <c:v>2.1901999999999999</c:v>
                </c:pt>
                <c:pt idx="7">
                  <c:v>2.4727000000000001</c:v>
                </c:pt>
                <c:pt idx="8">
                  <c:v>2.7496</c:v>
                </c:pt>
                <c:pt idx="9">
                  <c:v>3.04</c:v>
                </c:pt>
                <c:pt idx="10">
                  <c:v>3.3904999999999998</c:v>
                </c:pt>
                <c:pt idx="11">
                  <c:v>3.8706</c:v>
                </c:pt>
                <c:pt idx="12">
                  <c:v>4.41</c:v>
                </c:pt>
                <c:pt idx="13">
                  <c:v>5.0153999999999996</c:v>
                </c:pt>
                <c:pt idx="14">
                  <c:v>5.7874999999999996</c:v>
                </c:pt>
                <c:pt idx="15">
                  <c:v>6.6191000000000004</c:v>
                </c:pt>
                <c:pt idx="16">
                  <c:v>7.9947999999999997</c:v>
                </c:pt>
                <c:pt idx="17">
                  <c:v>9.7844999999999995</c:v>
                </c:pt>
                <c:pt idx="18">
                  <c:v>16.064</c:v>
                </c:pt>
                <c:pt idx="19">
                  <c:v>27.0656</c:v>
                </c:pt>
              </c:numCache>
            </c:numRef>
          </c:xVal>
          <c:yVal>
            <c:numRef>
              <c:f>'PNB 500'!$I$3:$I$22</c:f>
              <c:numCache>
                <c:formatCode>0.00E+00</c:formatCode>
                <c:ptCount val="20"/>
                <c:pt idx="0">
                  <c:v>3.5</c:v>
                </c:pt>
                <c:pt idx="1">
                  <c:v>3.5199090000000002</c:v>
                </c:pt>
                <c:pt idx="2">
                  <c:v>3.5299450000000001</c:v>
                </c:pt>
                <c:pt idx="3">
                  <c:v>3.5525720000000001</c:v>
                </c:pt>
                <c:pt idx="4">
                  <c:v>3.5725609999999999</c:v>
                </c:pt>
                <c:pt idx="5">
                  <c:v>3.6066799999999999</c:v>
                </c:pt>
                <c:pt idx="6">
                  <c:v>3.5955409999999999</c:v>
                </c:pt>
                <c:pt idx="7">
                  <c:v>3.6469</c:v>
                </c:pt>
                <c:pt idx="8">
                  <c:v>3.6349900000000002</c:v>
                </c:pt>
                <c:pt idx="9">
                  <c:v>3.6389200000000002</c:v>
                </c:pt>
                <c:pt idx="10">
                  <c:v>3.8446799999999999</c:v>
                </c:pt>
                <c:pt idx="11">
                  <c:v>4.3076999999999996</c:v>
                </c:pt>
                <c:pt idx="12">
                  <c:v>4.2070400000000001</c:v>
                </c:pt>
                <c:pt idx="13">
                  <c:v>4.1829299999999998</c:v>
                </c:pt>
                <c:pt idx="14">
                  <c:v>3.5895820000000001</c:v>
                </c:pt>
                <c:pt idx="15">
                  <c:v>3.5559970000000001</c:v>
                </c:pt>
                <c:pt idx="16">
                  <c:v>3.5533519999999998</c:v>
                </c:pt>
                <c:pt idx="17">
                  <c:v>3.534605</c:v>
                </c:pt>
                <c:pt idx="18">
                  <c:v>3.5179809999999998</c:v>
                </c:pt>
                <c:pt idx="19">
                  <c:v>3.5039929000000001</c:v>
                </c:pt>
              </c:numCache>
            </c:numRef>
          </c:yVal>
          <c:smooth val="1"/>
        </c:ser>
        <c:ser>
          <c:idx val="4"/>
          <c:order val="4"/>
          <c:tx>
            <c:v>PNB 700</c:v>
          </c:tx>
          <c:spPr>
            <a:ln w="12700"/>
          </c:spPr>
          <c:marker>
            <c:symbol val="square"/>
            <c:size val="3"/>
          </c:marker>
          <c:xVal>
            <c:numRef>
              <c:f>'PNB 700'!$F$3:$F$22</c:f>
              <c:numCache>
                <c:formatCode>General</c:formatCode>
                <c:ptCount val="20"/>
                <c:pt idx="0">
                  <c:v>1.2041999999999999</c:v>
                </c:pt>
                <c:pt idx="1">
                  <c:v>1.3075000000000001</c:v>
                </c:pt>
                <c:pt idx="2">
                  <c:v>1.4277</c:v>
                </c:pt>
                <c:pt idx="3">
                  <c:v>1.5504</c:v>
                </c:pt>
                <c:pt idx="4">
                  <c:v>1.7648999999999999</c:v>
                </c:pt>
                <c:pt idx="5">
                  <c:v>1.9984999999999999</c:v>
                </c:pt>
                <c:pt idx="6">
                  <c:v>2.2069000000000001</c:v>
                </c:pt>
                <c:pt idx="7">
                  <c:v>2.4916</c:v>
                </c:pt>
                <c:pt idx="8">
                  <c:v>2.7694999999999999</c:v>
                </c:pt>
                <c:pt idx="9">
                  <c:v>3.0804</c:v>
                </c:pt>
                <c:pt idx="10">
                  <c:v>3.4298000000000002</c:v>
                </c:pt>
                <c:pt idx="11">
                  <c:v>3.8936999999999999</c:v>
                </c:pt>
                <c:pt idx="12">
                  <c:v>4.4257</c:v>
                </c:pt>
                <c:pt idx="13">
                  <c:v>5.0263999999999998</c:v>
                </c:pt>
                <c:pt idx="14">
                  <c:v>5.7442000000000002</c:v>
                </c:pt>
                <c:pt idx="15">
                  <c:v>6.5913000000000004</c:v>
                </c:pt>
                <c:pt idx="16">
                  <c:v>8.0528999999999993</c:v>
                </c:pt>
                <c:pt idx="17">
                  <c:v>9.7379999999999995</c:v>
                </c:pt>
                <c:pt idx="18">
                  <c:v>15.727399999999999</c:v>
                </c:pt>
                <c:pt idx="19">
                  <c:v>27.944600000000001</c:v>
                </c:pt>
              </c:numCache>
            </c:numRef>
          </c:xVal>
          <c:yVal>
            <c:numRef>
              <c:f>'PNB 700'!$I$3:$I$22</c:f>
              <c:numCache>
                <c:formatCode>0.00E+00</c:formatCode>
                <c:ptCount val="20"/>
                <c:pt idx="0">
                  <c:v>4.5</c:v>
                </c:pt>
                <c:pt idx="1">
                  <c:v>4.5041779999999996</c:v>
                </c:pt>
                <c:pt idx="2">
                  <c:v>4.5355800000000004</c:v>
                </c:pt>
                <c:pt idx="3">
                  <c:v>4.5137289999999997</c:v>
                </c:pt>
                <c:pt idx="4">
                  <c:v>4.593375</c:v>
                </c:pt>
                <c:pt idx="5">
                  <c:v>4.6145199999999997</c:v>
                </c:pt>
                <c:pt idx="6">
                  <c:v>4.6214899999999997</c:v>
                </c:pt>
                <c:pt idx="7">
                  <c:v>4.61517</c:v>
                </c:pt>
                <c:pt idx="8">
                  <c:v>4.6303799999999997</c:v>
                </c:pt>
                <c:pt idx="9">
                  <c:v>4.6248800000000001</c:v>
                </c:pt>
                <c:pt idx="10">
                  <c:v>4.6087999999999996</c:v>
                </c:pt>
                <c:pt idx="11">
                  <c:v>4.63002</c:v>
                </c:pt>
                <c:pt idx="12">
                  <c:v>4.6226799999999999</c:v>
                </c:pt>
                <c:pt idx="13">
                  <c:v>4.5</c:v>
                </c:pt>
                <c:pt idx="14">
                  <c:v>4.567501</c:v>
                </c:pt>
                <c:pt idx="15">
                  <c:v>4.5360339999999999</c:v>
                </c:pt>
                <c:pt idx="16">
                  <c:v>4.552276</c:v>
                </c:pt>
                <c:pt idx="17">
                  <c:v>4.523218</c:v>
                </c:pt>
                <c:pt idx="18">
                  <c:v>4.5773619999999999</c:v>
                </c:pt>
                <c:pt idx="19">
                  <c:v>4.5910479999999998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9430848"/>
        <c:axId val="159431424"/>
      </c:scatterChart>
      <c:valAx>
        <c:axId val="159430848"/>
        <c:scaling>
          <c:logBase val="10"/>
          <c:orientation val="minMax"/>
          <c:max val="30"/>
          <c:min val="1"/>
        </c:scaling>
        <c:delete val="0"/>
        <c:axPos val="b"/>
        <c:title>
          <c:tx>
            <c:rich>
              <a:bodyPr/>
              <a:lstStyle/>
              <a:p>
                <a:pPr>
                  <a:defRPr sz="200"/>
                </a:pPr>
                <a:r>
                  <a:rPr lang="en-GB" sz="900" b="0" i="0" baseline="0">
                    <a:effectLst/>
                  </a:rPr>
                  <a:t>Pore size distribution (nm)</a:t>
                </a:r>
                <a:endParaRPr lang="en-GB" sz="200">
                  <a:effectLst/>
                </a:endParaRPr>
              </a:p>
            </c:rich>
          </c:tx>
          <c:layout>
            <c:manualLayout>
              <c:xMode val="edge"/>
              <c:yMode val="edge"/>
              <c:x val="0.29519444444444443"/>
              <c:y val="0.93903055555555559"/>
            </c:manualLayout>
          </c:layout>
          <c:overlay val="0"/>
        </c:title>
        <c:numFmt formatCode="General" sourceLinked="1"/>
        <c:majorTickMark val="in"/>
        <c:minorTickMark val="in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59431424"/>
        <c:crosses val="autoZero"/>
        <c:crossBetween val="midCat"/>
        <c:majorUnit val="10"/>
        <c:minorUnit val="1"/>
      </c:valAx>
      <c:valAx>
        <c:axId val="159431424"/>
        <c:scaling>
          <c:orientation val="minMax"/>
          <c:max val="5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Volume</a:t>
                </a:r>
                <a:r>
                  <a:rPr lang="en-GB" baseline="0"/>
                  <a:t> adsorbed (ml/g)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3.0729166666666665E-3"/>
              <c:y val="0.2631486111111111"/>
            </c:manualLayout>
          </c:layout>
          <c:overlay val="0"/>
        </c:title>
        <c:numFmt formatCode="General" sourceLinked="0"/>
        <c:majorTickMark val="none"/>
        <c:minorTickMark val="none"/>
        <c:tickLblPos val="none"/>
        <c:crossAx val="159430848"/>
        <c:crosses val="autoZero"/>
        <c:crossBetween val="midCat"/>
        <c:majorUnit val="1"/>
        <c:minorUnit val="1"/>
      </c:valAx>
      <c:spPr>
        <a:solidFill>
          <a:sysClr val="window" lastClr="FFFFFF"/>
        </a:solidFill>
        <a:ln w="190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itchFamily="34" charset="0"/>
          <a:ea typeface="Calibri"/>
          <a:cs typeface="Arial" pitchFamily="34" charset="0"/>
        </a:defRPr>
      </a:pPr>
      <a:endParaRPr lang="en-U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373958333333332"/>
          <c:y val="0"/>
          <c:w val="0.85862361111111107"/>
          <c:h val="0.86761145833333353"/>
        </c:manualLayout>
      </c:layout>
      <c:scatterChart>
        <c:scatterStyle val="smoothMarker"/>
        <c:varyColors val="0"/>
        <c:ser>
          <c:idx val="2"/>
          <c:order val="0"/>
          <c:tx>
            <c:v>Comm Nb2O5</c:v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'Comm Nb2O5'!$A$3:$A$48</c:f>
              <c:numCache>
                <c:formatCode>0.00E+00</c:formatCode>
                <c:ptCount val="45"/>
                <c:pt idx="0">
                  <c:v>7.6140000000000001E-3</c:v>
                </c:pt>
                <c:pt idx="1">
                  <c:v>1.345E-2</c:v>
                </c:pt>
                <c:pt idx="2">
                  <c:v>2.4903999999999999E-2</c:v>
                </c:pt>
                <c:pt idx="3">
                  <c:v>4.5685000000000003E-2</c:v>
                </c:pt>
                <c:pt idx="4">
                  <c:v>5.7529999999999998E-2</c:v>
                </c:pt>
                <c:pt idx="5">
                  <c:v>8.0726999999999993E-2</c:v>
                </c:pt>
                <c:pt idx="6">
                  <c:v>9.6800999999999998E-2</c:v>
                </c:pt>
                <c:pt idx="7">
                  <c:v>0.149226</c:v>
                </c:pt>
                <c:pt idx="8">
                  <c:v>0.19322600000000001</c:v>
                </c:pt>
                <c:pt idx="9">
                  <c:v>0.248363</c:v>
                </c:pt>
                <c:pt idx="10">
                  <c:v>0.28864699999999999</c:v>
                </c:pt>
                <c:pt idx="11">
                  <c:v>0.34753600000000001</c:v>
                </c:pt>
                <c:pt idx="12">
                  <c:v>0.39894800000000002</c:v>
                </c:pt>
                <c:pt idx="13">
                  <c:v>0.439998</c:v>
                </c:pt>
                <c:pt idx="14">
                  <c:v>0.49126599999999998</c:v>
                </c:pt>
                <c:pt idx="15">
                  <c:v>0.51747799999999999</c:v>
                </c:pt>
                <c:pt idx="16">
                  <c:v>0.55166599999999999</c:v>
                </c:pt>
                <c:pt idx="17">
                  <c:v>0.589723</c:v>
                </c:pt>
                <c:pt idx="18">
                  <c:v>0.63874900000000001</c:v>
                </c:pt>
                <c:pt idx="19">
                  <c:v>0.74257899999999999</c:v>
                </c:pt>
                <c:pt idx="20">
                  <c:v>0.79349199999999998</c:v>
                </c:pt>
                <c:pt idx="21">
                  <c:v>0.85050099999999995</c:v>
                </c:pt>
                <c:pt idx="22">
                  <c:v>0.95155500000000004</c:v>
                </c:pt>
                <c:pt idx="23">
                  <c:v>0.98666799999999999</c:v>
                </c:pt>
                <c:pt idx="24">
                  <c:v>0.93801100000000004</c:v>
                </c:pt>
                <c:pt idx="25">
                  <c:v>0.894733</c:v>
                </c:pt>
                <c:pt idx="26">
                  <c:v>0.79578499999999996</c:v>
                </c:pt>
                <c:pt idx="27">
                  <c:v>0.764069</c:v>
                </c:pt>
                <c:pt idx="28">
                  <c:v>0.69394299999999998</c:v>
                </c:pt>
                <c:pt idx="29">
                  <c:v>0.66109300000000004</c:v>
                </c:pt>
                <c:pt idx="30">
                  <c:v>0.60461900000000002</c:v>
                </c:pt>
                <c:pt idx="31">
                  <c:v>0.55701699999999998</c:v>
                </c:pt>
                <c:pt idx="32">
                  <c:v>0.50460700000000003</c:v>
                </c:pt>
                <c:pt idx="33">
                  <c:v>0.44648500000000002</c:v>
                </c:pt>
                <c:pt idx="34">
                  <c:v>0.39575199999999999</c:v>
                </c:pt>
                <c:pt idx="35">
                  <c:v>0.35454200000000002</c:v>
                </c:pt>
                <c:pt idx="36">
                  <c:v>0.30198799999999998</c:v>
                </c:pt>
                <c:pt idx="37">
                  <c:v>0.257575</c:v>
                </c:pt>
                <c:pt idx="38">
                  <c:v>0.20449200000000001</c:v>
                </c:pt>
                <c:pt idx="39">
                  <c:v>0.18213399999999999</c:v>
                </c:pt>
                <c:pt idx="40">
                  <c:v>9.5767000000000005E-2</c:v>
                </c:pt>
                <c:pt idx="41">
                  <c:v>8.8789000000000007E-2</c:v>
                </c:pt>
                <c:pt idx="42">
                  <c:v>5.5323999999999998E-2</c:v>
                </c:pt>
                <c:pt idx="43">
                  <c:v>4.8635999999999999E-2</c:v>
                </c:pt>
                <c:pt idx="44">
                  <c:v>2.7261000000000001E-2</c:v>
                </c:pt>
              </c:numCache>
            </c:numRef>
          </c:xVal>
          <c:yVal>
            <c:numRef>
              <c:f>'Comm Nb2O5'!$D$3:$D$48</c:f>
              <c:numCache>
                <c:formatCode>General</c:formatCode>
                <c:ptCount val="45"/>
                <c:pt idx="0">
                  <c:v>50.128599999999999</c:v>
                </c:pt>
                <c:pt idx="1">
                  <c:v>50.343699999999998</c:v>
                </c:pt>
                <c:pt idx="2">
                  <c:v>50.6967</c:v>
                </c:pt>
                <c:pt idx="3">
                  <c:v>51.424999999999997</c:v>
                </c:pt>
                <c:pt idx="4">
                  <c:v>51.959600000000002</c:v>
                </c:pt>
                <c:pt idx="5">
                  <c:v>52.910499999999999</c:v>
                </c:pt>
                <c:pt idx="6">
                  <c:v>53.6036</c:v>
                </c:pt>
                <c:pt idx="7">
                  <c:v>55.769800000000004</c:v>
                </c:pt>
                <c:pt idx="8">
                  <c:v>57.614199999999997</c:v>
                </c:pt>
                <c:pt idx="9">
                  <c:v>59.800600000000003</c:v>
                </c:pt>
                <c:pt idx="10">
                  <c:v>61.300399999999996</c:v>
                </c:pt>
                <c:pt idx="11">
                  <c:v>63.678200000000004</c:v>
                </c:pt>
                <c:pt idx="12">
                  <c:v>65.900700000000001</c:v>
                </c:pt>
                <c:pt idx="13">
                  <c:v>67.749600000000001</c:v>
                </c:pt>
                <c:pt idx="14">
                  <c:v>69.764499999999998</c:v>
                </c:pt>
                <c:pt idx="15">
                  <c:v>71.447400000000002</c:v>
                </c:pt>
                <c:pt idx="16">
                  <c:v>72.580799999999996</c:v>
                </c:pt>
                <c:pt idx="17">
                  <c:v>74.533699999999996</c:v>
                </c:pt>
                <c:pt idx="18">
                  <c:v>75.802499999999995</c:v>
                </c:pt>
                <c:pt idx="19">
                  <c:v>79.234099999999998</c:v>
                </c:pt>
                <c:pt idx="20">
                  <c:v>80.724699999999999</c:v>
                </c:pt>
                <c:pt idx="21">
                  <c:v>83.091200000000001</c:v>
                </c:pt>
                <c:pt idx="22">
                  <c:v>87.286799999999999</c:v>
                </c:pt>
                <c:pt idx="23">
                  <c:v>89.569400000000002</c:v>
                </c:pt>
                <c:pt idx="24">
                  <c:v>87.948599999999999</c:v>
                </c:pt>
                <c:pt idx="25">
                  <c:v>86.347499999999997</c:v>
                </c:pt>
                <c:pt idx="26">
                  <c:v>83.102800000000002</c:v>
                </c:pt>
                <c:pt idx="27">
                  <c:v>81.831800000000001</c:v>
                </c:pt>
                <c:pt idx="28">
                  <c:v>79.977599999999995</c:v>
                </c:pt>
                <c:pt idx="29">
                  <c:v>78.7624</c:v>
                </c:pt>
                <c:pt idx="30">
                  <c:v>77.375200000000007</c:v>
                </c:pt>
                <c:pt idx="31">
                  <c:v>76.693600000000004</c:v>
                </c:pt>
                <c:pt idx="32">
                  <c:v>74.728800000000007</c:v>
                </c:pt>
                <c:pt idx="33">
                  <c:v>71.794299999999993</c:v>
                </c:pt>
                <c:pt idx="34">
                  <c:v>69.251900000000006</c:v>
                </c:pt>
                <c:pt idx="35">
                  <c:v>67.421500000000009</c:v>
                </c:pt>
                <c:pt idx="36">
                  <c:v>65.236800000000002</c:v>
                </c:pt>
                <c:pt idx="37">
                  <c:v>63.345799999999997</c:v>
                </c:pt>
                <c:pt idx="38">
                  <c:v>60.713999999999999</c:v>
                </c:pt>
                <c:pt idx="39">
                  <c:v>59.585799999999999</c:v>
                </c:pt>
                <c:pt idx="40">
                  <c:v>55.3553</c:v>
                </c:pt>
                <c:pt idx="41">
                  <c:v>55.041200000000003</c:v>
                </c:pt>
                <c:pt idx="42">
                  <c:v>53.313299999999998</c:v>
                </c:pt>
                <c:pt idx="43">
                  <c:v>52.951000000000001</c:v>
                </c:pt>
                <c:pt idx="44">
                  <c:v>51.751800000000003</c:v>
                </c:pt>
              </c:numCache>
            </c:numRef>
          </c:yVal>
          <c:smooth val="1"/>
        </c:ser>
        <c:ser>
          <c:idx val="0"/>
          <c:order val="1"/>
          <c:tx>
            <c:v>PNB</c:v>
          </c:tx>
          <c:spPr>
            <a:ln w="12700">
              <a:solidFill>
                <a:sysClr val="windowText" lastClr="000000"/>
              </a:solidFill>
            </a:ln>
          </c:spPr>
          <c:marker>
            <c:symbol val="squar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PNB!$A$3:$A$89</c:f>
              <c:numCache>
                <c:formatCode>0.00E+00</c:formatCode>
                <c:ptCount val="86"/>
                <c:pt idx="0">
                  <c:v>3.2169999999999998E-3</c:v>
                </c:pt>
                <c:pt idx="1">
                  <c:v>6.7840000000000001E-3</c:v>
                </c:pt>
                <c:pt idx="2">
                  <c:v>1.8998000000000001E-2</c:v>
                </c:pt>
                <c:pt idx="3">
                  <c:v>3.9895E-2</c:v>
                </c:pt>
                <c:pt idx="4">
                  <c:v>5.0467999999999999E-2</c:v>
                </c:pt>
                <c:pt idx="5">
                  <c:v>7.2360999999999995E-2</c:v>
                </c:pt>
                <c:pt idx="6">
                  <c:v>8.9123999999999995E-2</c:v>
                </c:pt>
                <c:pt idx="7">
                  <c:v>0.148948</c:v>
                </c:pt>
                <c:pt idx="8">
                  <c:v>0.19266</c:v>
                </c:pt>
                <c:pt idx="9">
                  <c:v>0.24646000000000001</c:v>
                </c:pt>
                <c:pt idx="10">
                  <c:v>0.28604600000000002</c:v>
                </c:pt>
                <c:pt idx="11">
                  <c:v>0.34934500000000002</c:v>
                </c:pt>
                <c:pt idx="12">
                  <c:v>0.39879599999999998</c:v>
                </c:pt>
                <c:pt idx="13">
                  <c:v>0.43770900000000001</c:v>
                </c:pt>
                <c:pt idx="14">
                  <c:v>0.486709</c:v>
                </c:pt>
                <c:pt idx="15">
                  <c:v>0.519841</c:v>
                </c:pt>
                <c:pt idx="16">
                  <c:v>0.54699900000000001</c:v>
                </c:pt>
                <c:pt idx="17">
                  <c:v>0.58770999999999995</c:v>
                </c:pt>
                <c:pt idx="18">
                  <c:v>0.63923799999999997</c:v>
                </c:pt>
                <c:pt idx="19">
                  <c:v>0.74145700000000003</c:v>
                </c:pt>
                <c:pt idx="20">
                  <c:v>0.78893800000000003</c:v>
                </c:pt>
                <c:pt idx="21">
                  <c:v>0.84637700000000005</c:v>
                </c:pt>
                <c:pt idx="22">
                  <c:v>0.94635999999999998</c:v>
                </c:pt>
                <c:pt idx="23">
                  <c:v>0.98674200000000001</c:v>
                </c:pt>
                <c:pt idx="24">
                  <c:v>0.93411699999999998</c:v>
                </c:pt>
                <c:pt idx="25">
                  <c:v>0.90085700000000002</c:v>
                </c:pt>
                <c:pt idx="26">
                  <c:v>0.79250600000000004</c:v>
                </c:pt>
                <c:pt idx="27">
                  <c:v>0.762432</c:v>
                </c:pt>
                <c:pt idx="28">
                  <c:v>0.70106800000000002</c:v>
                </c:pt>
                <c:pt idx="29">
                  <c:v>0.65603699999999998</c:v>
                </c:pt>
                <c:pt idx="30">
                  <c:v>0.61088399999999998</c:v>
                </c:pt>
                <c:pt idx="31">
                  <c:v>0.55805899999999997</c:v>
                </c:pt>
                <c:pt idx="32">
                  <c:v>0.50895199999999996</c:v>
                </c:pt>
                <c:pt idx="33">
                  <c:v>0.44267400000000001</c:v>
                </c:pt>
                <c:pt idx="34">
                  <c:v>0.396339</c:v>
                </c:pt>
                <c:pt idx="35">
                  <c:v>0.35996899999999998</c:v>
                </c:pt>
                <c:pt idx="36">
                  <c:v>0.29677100000000001</c:v>
                </c:pt>
                <c:pt idx="37">
                  <c:v>0.26167600000000002</c:v>
                </c:pt>
                <c:pt idx="38">
                  <c:v>0.19970199999999999</c:v>
                </c:pt>
                <c:pt idx="39">
                  <c:v>0.183777</c:v>
                </c:pt>
                <c:pt idx="40">
                  <c:v>0.100148</c:v>
                </c:pt>
                <c:pt idx="41">
                  <c:v>9.1144000000000003E-2</c:v>
                </c:pt>
                <c:pt idx="42">
                  <c:v>6.4300999999999997E-2</c:v>
                </c:pt>
                <c:pt idx="43">
                  <c:v>4.9321999999999998E-2</c:v>
                </c:pt>
                <c:pt idx="44">
                  <c:v>2.6993E-2</c:v>
                </c:pt>
              </c:numCache>
            </c:numRef>
          </c:xVal>
          <c:yVal>
            <c:numRef>
              <c:f>PNB!$D$3:$D$89</c:f>
              <c:numCache>
                <c:formatCode>General</c:formatCode>
                <c:ptCount val="86"/>
                <c:pt idx="0">
                  <c:v>120.25839999999999</c:v>
                </c:pt>
                <c:pt idx="1">
                  <c:v>124.9782</c:v>
                </c:pt>
                <c:pt idx="2">
                  <c:v>133.03390000000002</c:v>
                </c:pt>
                <c:pt idx="3">
                  <c:v>140.96870000000001</c:v>
                </c:pt>
                <c:pt idx="4">
                  <c:v>144.15539999999999</c:v>
                </c:pt>
                <c:pt idx="5">
                  <c:v>149.9674</c:v>
                </c:pt>
                <c:pt idx="6">
                  <c:v>154.0583</c:v>
                </c:pt>
                <c:pt idx="7">
                  <c:v>166.71530000000001</c:v>
                </c:pt>
                <c:pt idx="8">
                  <c:v>175.97460000000001</c:v>
                </c:pt>
                <c:pt idx="9">
                  <c:v>186.83440000000002</c:v>
                </c:pt>
                <c:pt idx="10">
                  <c:v>194.58089999999999</c:v>
                </c:pt>
                <c:pt idx="11">
                  <c:v>207.51320000000001</c:v>
                </c:pt>
                <c:pt idx="12">
                  <c:v>218.6216</c:v>
                </c:pt>
                <c:pt idx="13">
                  <c:v>225.7912</c:v>
                </c:pt>
                <c:pt idx="14">
                  <c:v>235.36920000000001</c:v>
                </c:pt>
                <c:pt idx="15">
                  <c:v>240.37110000000001</c:v>
                </c:pt>
                <c:pt idx="16">
                  <c:v>245.1294</c:v>
                </c:pt>
                <c:pt idx="17">
                  <c:v>249.8366</c:v>
                </c:pt>
                <c:pt idx="18">
                  <c:v>255.72710000000001</c:v>
                </c:pt>
                <c:pt idx="19">
                  <c:v>262.37009999999998</c:v>
                </c:pt>
                <c:pt idx="20">
                  <c:v>265.733</c:v>
                </c:pt>
                <c:pt idx="21">
                  <c:v>269.20760000000001</c:v>
                </c:pt>
                <c:pt idx="22">
                  <c:v>276.03129999999999</c:v>
                </c:pt>
                <c:pt idx="23">
                  <c:v>280.01850000000002</c:v>
                </c:pt>
                <c:pt idx="24">
                  <c:v>276.334</c:v>
                </c:pt>
                <c:pt idx="25">
                  <c:v>273.55889999999999</c:v>
                </c:pt>
                <c:pt idx="26">
                  <c:v>266.5342</c:v>
                </c:pt>
                <c:pt idx="27">
                  <c:v>262.69650000000001</c:v>
                </c:pt>
                <c:pt idx="28">
                  <c:v>258.06020000000001</c:v>
                </c:pt>
                <c:pt idx="29">
                  <c:v>254.8552</c:v>
                </c:pt>
                <c:pt idx="30">
                  <c:v>251.91720000000001</c:v>
                </c:pt>
                <c:pt idx="31">
                  <c:v>248.57169999999999</c:v>
                </c:pt>
                <c:pt idx="32">
                  <c:v>246.35550000000001</c:v>
                </c:pt>
                <c:pt idx="33">
                  <c:v>238.28710000000001</c:v>
                </c:pt>
                <c:pt idx="34">
                  <c:v>220.49870000000001</c:v>
                </c:pt>
                <c:pt idx="35">
                  <c:v>212.72380000000001</c:v>
                </c:pt>
                <c:pt idx="36">
                  <c:v>199.9367</c:v>
                </c:pt>
                <c:pt idx="37">
                  <c:v>193.0095</c:v>
                </c:pt>
                <c:pt idx="38">
                  <c:v>180.35480000000001</c:v>
                </c:pt>
                <c:pt idx="39">
                  <c:v>177.2912</c:v>
                </c:pt>
                <c:pt idx="40">
                  <c:v>159.14660000000001</c:v>
                </c:pt>
                <c:pt idx="41">
                  <c:v>156.98939999999999</c:v>
                </c:pt>
                <c:pt idx="42">
                  <c:v>150.00190000000001</c:v>
                </c:pt>
                <c:pt idx="43">
                  <c:v>145.5761</c:v>
                </c:pt>
                <c:pt idx="44">
                  <c:v>137.58029999999999</c:v>
                </c:pt>
              </c:numCache>
            </c:numRef>
          </c:yVal>
          <c:smooth val="1"/>
        </c:ser>
        <c:ser>
          <c:idx val="1"/>
          <c:order val="2"/>
          <c:tx>
            <c:v>PNB 300</c:v>
          </c:tx>
          <c:spPr>
            <a:ln w="12700">
              <a:solidFill>
                <a:schemeClr val="tx1"/>
              </a:solidFill>
            </a:ln>
          </c:spPr>
          <c:marker>
            <c:symbol val="triangle"/>
            <c:size val="4"/>
            <c:spPr>
              <a:solidFill>
                <a:schemeClr val="tx1"/>
              </a:solidFill>
              <a:ln w="12700">
                <a:solidFill>
                  <a:schemeClr val="tx1"/>
                </a:solidFill>
              </a:ln>
            </c:spPr>
          </c:marker>
          <c:xVal>
            <c:numRef>
              <c:f>'PNB 300'!$A$3:$A$48</c:f>
              <c:numCache>
                <c:formatCode>0.00E+00</c:formatCode>
                <c:ptCount val="45"/>
                <c:pt idx="0">
                  <c:v>9.2429999999999995E-3</c:v>
                </c:pt>
                <c:pt idx="1">
                  <c:v>1.208E-2</c:v>
                </c:pt>
                <c:pt idx="2">
                  <c:v>2.0669E-2</c:v>
                </c:pt>
                <c:pt idx="3">
                  <c:v>3.8181E-2</c:v>
                </c:pt>
                <c:pt idx="4">
                  <c:v>5.0980999999999999E-2</c:v>
                </c:pt>
                <c:pt idx="5">
                  <c:v>7.3205999999999993E-2</c:v>
                </c:pt>
                <c:pt idx="6">
                  <c:v>8.8543999999999998E-2</c:v>
                </c:pt>
                <c:pt idx="7">
                  <c:v>0.147561</c:v>
                </c:pt>
                <c:pt idx="8">
                  <c:v>0.19638900000000001</c:v>
                </c:pt>
                <c:pt idx="9">
                  <c:v>0.24674399999999999</c:v>
                </c:pt>
                <c:pt idx="10">
                  <c:v>0.28921599999999997</c:v>
                </c:pt>
                <c:pt idx="11">
                  <c:v>0.34506999999999999</c:v>
                </c:pt>
                <c:pt idx="12">
                  <c:v>0.396254</c:v>
                </c:pt>
                <c:pt idx="13">
                  <c:v>0.43746800000000002</c:v>
                </c:pt>
                <c:pt idx="14">
                  <c:v>0.48677599999999999</c:v>
                </c:pt>
                <c:pt idx="15">
                  <c:v>0.51661500000000005</c:v>
                </c:pt>
                <c:pt idx="16">
                  <c:v>0.54610599999999998</c:v>
                </c:pt>
                <c:pt idx="17">
                  <c:v>0.58781399999999995</c:v>
                </c:pt>
                <c:pt idx="18">
                  <c:v>0.63744900000000004</c:v>
                </c:pt>
                <c:pt idx="19">
                  <c:v>0.73567300000000002</c:v>
                </c:pt>
                <c:pt idx="20">
                  <c:v>0.78816600000000003</c:v>
                </c:pt>
                <c:pt idx="21">
                  <c:v>0.84847799999999995</c:v>
                </c:pt>
                <c:pt idx="22">
                  <c:v>0.94732000000000005</c:v>
                </c:pt>
                <c:pt idx="23">
                  <c:v>0.98575500000000005</c:v>
                </c:pt>
                <c:pt idx="24">
                  <c:v>0.94049799999999995</c:v>
                </c:pt>
                <c:pt idx="25">
                  <c:v>0.90304399999999996</c:v>
                </c:pt>
                <c:pt idx="26">
                  <c:v>0.80014399999999997</c:v>
                </c:pt>
                <c:pt idx="27">
                  <c:v>0.76088699999999998</c:v>
                </c:pt>
                <c:pt idx="28">
                  <c:v>0.692554</c:v>
                </c:pt>
                <c:pt idx="29">
                  <c:v>0.65798699999999999</c:v>
                </c:pt>
                <c:pt idx="30">
                  <c:v>0.60472300000000001</c:v>
                </c:pt>
                <c:pt idx="31">
                  <c:v>0.55417099999999997</c:v>
                </c:pt>
                <c:pt idx="32">
                  <c:v>0.50470300000000001</c:v>
                </c:pt>
                <c:pt idx="33">
                  <c:v>0.45073299999999999</c:v>
                </c:pt>
                <c:pt idx="34">
                  <c:v>0.40118500000000001</c:v>
                </c:pt>
                <c:pt idx="35">
                  <c:v>0.36165799999999998</c:v>
                </c:pt>
                <c:pt idx="36">
                  <c:v>0.29168899999999998</c:v>
                </c:pt>
                <c:pt idx="37">
                  <c:v>0.25936900000000002</c:v>
                </c:pt>
                <c:pt idx="38">
                  <c:v>0.19367599999999999</c:v>
                </c:pt>
                <c:pt idx="39">
                  <c:v>0.17977099999999999</c:v>
                </c:pt>
                <c:pt idx="40">
                  <c:v>0.102383</c:v>
                </c:pt>
                <c:pt idx="41">
                  <c:v>9.4209000000000001E-2</c:v>
                </c:pt>
                <c:pt idx="42">
                  <c:v>6.3781000000000004E-2</c:v>
                </c:pt>
                <c:pt idx="43">
                  <c:v>4.8632000000000002E-2</c:v>
                </c:pt>
                <c:pt idx="44">
                  <c:v>2.5999000000000001E-2</c:v>
                </c:pt>
              </c:numCache>
            </c:numRef>
          </c:xVal>
          <c:yVal>
            <c:numRef>
              <c:f>'PNB 300'!$D$3:$D$48</c:f>
              <c:numCache>
                <c:formatCode>General</c:formatCode>
                <c:ptCount val="45"/>
                <c:pt idx="0">
                  <c:v>220.21449999999999</c:v>
                </c:pt>
                <c:pt idx="1">
                  <c:v>221.8108</c:v>
                </c:pt>
                <c:pt idx="2">
                  <c:v>225.08070000000001</c:v>
                </c:pt>
                <c:pt idx="3">
                  <c:v>229.79579999999999</c:v>
                </c:pt>
                <c:pt idx="4">
                  <c:v>232.58410000000001</c:v>
                </c:pt>
                <c:pt idx="5">
                  <c:v>236.7501</c:v>
                </c:pt>
                <c:pt idx="6">
                  <c:v>239.4179</c:v>
                </c:pt>
                <c:pt idx="7">
                  <c:v>248.60720000000001</c:v>
                </c:pt>
                <c:pt idx="8">
                  <c:v>256.3306</c:v>
                </c:pt>
                <c:pt idx="9">
                  <c:v>264.5016</c:v>
                </c:pt>
                <c:pt idx="10">
                  <c:v>271.18380000000002</c:v>
                </c:pt>
                <c:pt idx="11">
                  <c:v>281.07909999999998</c:v>
                </c:pt>
                <c:pt idx="12">
                  <c:v>289.93689999999998</c:v>
                </c:pt>
                <c:pt idx="13">
                  <c:v>297.2285</c:v>
                </c:pt>
                <c:pt idx="14">
                  <c:v>305.83410000000003</c:v>
                </c:pt>
                <c:pt idx="15">
                  <c:v>311.11950000000002</c:v>
                </c:pt>
                <c:pt idx="16">
                  <c:v>315.83539999999999</c:v>
                </c:pt>
                <c:pt idx="17">
                  <c:v>321.50540000000001</c:v>
                </c:pt>
                <c:pt idx="18">
                  <c:v>326.2724</c:v>
                </c:pt>
                <c:pt idx="19">
                  <c:v>330.55849999999998</c:v>
                </c:pt>
                <c:pt idx="20">
                  <c:v>332.48289999999997</c:v>
                </c:pt>
                <c:pt idx="21">
                  <c:v>334.94540000000001</c:v>
                </c:pt>
                <c:pt idx="22">
                  <c:v>339.53980000000001</c:v>
                </c:pt>
                <c:pt idx="23">
                  <c:v>342.09899999999999</c:v>
                </c:pt>
                <c:pt idx="24">
                  <c:v>344.0788</c:v>
                </c:pt>
                <c:pt idx="25">
                  <c:v>345.62430000000001</c:v>
                </c:pt>
                <c:pt idx="26">
                  <c:v>342.40600000000001</c:v>
                </c:pt>
                <c:pt idx="27">
                  <c:v>342.589</c:v>
                </c:pt>
                <c:pt idx="28">
                  <c:v>339.85169999999999</c:v>
                </c:pt>
                <c:pt idx="29">
                  <c:v>338.88549999999998</c:v>
                </c:pt>
                <c:pt idx="30">
                  <c:v>336.49689999999998</c:v>
                </c:pt>
                <c:pt idx="31">
                  <c:v>334.21280000000002</c:v>
                </c:pt>
                <c:pt idx="32">
                  <c:v>331.74900000000002</c:v>
                </c:pt>
                <c:pt idx="33">
                  <c:v>325.18729999999999</c:v>
                </c:pt>
                <c:pt idx="34">
                  <c:v>302.97410000000002</c:v>
                </c:pt>
                <c:pt idx="35">
                  <c:v>292.86969999999997</c:v>
                </c:pt>
                <c:pt idx="36">
                  <c:v>279.59230000000002</c:v>
                </c:pt>
                <c:pt idx="37">
                  <c:v>273.98579999999998</c:v>
                </c:pt>
                <c:pt idx="38">
                  <c:v>262.25400000000002</c:v>
                </c:pt>
                <c:pt idx="39">
                  <c:v>259.77190000000002</c:v>
                </c:pt>
                <c:pt idx="40">
                  <c:v>246.28570000000002</c:v>
                </c:pt>
                <c:pt idx="41">
                  <c:v>244.74090000000001</c:v>
                </c:pt>
                <c:pt idx="42">
                  <c:v>238.65860000000001</c:v>
                </c:pt>
                <c:pt idx="43">
                  <c:v>235.22140000000002</c:v>
                </c:pt>
                <c:pt idx="44">
                  <c:v>229.1857</c:v>
                </c:pt>
              </c:numCache>
            </c:numRef>
          </c:yVal>
          <c:smooth val="1"/>
        </c:ser>
        <c:ser>
          <c:idx val="3"/>
          <c:order val="3"/>
          <c:tx>
            <c:v>PNB 500</c:v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noFill/>
              <a:ln w="12700">
                <a:solidFill>
                  <a:schemeClr val="tx1"/>
                </a:solidFill>
              </a:ln>
            </c:spPr>
          </c:marker>
          <c:xVal>
            <c:numRef>
              <c:f>'PNB 500'!$A$3:$A$48</c:f>
              <c:numCache>
                <c:formatCode>0.00E+00</c:formatCode>
                <c:ptCount val="45"/>
                <c:pt idx="0">
                  <c:v>7.0060000000000001E-3</c:v>
                </c:pt>
                <c:pt idx="1">
                  <c:v>1.1931000000000001E-2</c:v>
                </c:pt>
                <c:pt idx="2">
                  <c:v>2.317E-2</c:v>
                </c:pt>
                <c:pt idx="3">
                  <c:v>4.3160999999999998E-2</c:v>
                </c:pt>
                <c:pt idx="4">
                  <c:v>5.5793000000000002E-2</c:v>
                </c:pt>
                <c:pt idx="5">
                  <c:v>7.8782000000000005E-2</c:v>
                </c:pt>
                <c:pt idx="6">
                  <c:v>9.4014E-2</c:v>
                </c:pt>
                <c:pt idx="7">
                  <c:v>0.152617</c:v>
                </c:pt>
                <c:pt idx="8">
                  <c:v>0.196551</c:v>
                </c:pt>
                <c:pt idx="9">
                  <c:v>0.248004</c:v>
                </c:pt>
                <c:pt idx="10">
                  <c:v>0.29098400000000002</c:v>
                </c:pt>
                <c:pt idx="11">
                  <c:v>0.34774500000000003</c:v>
                </c:pt>
                <c:pt idx="12">
                  <c:v>0.39716800000000002</c:v>
                </c:pt>
                <c:pt idx="13">
                  <c:v>0.440496</c:v>
                </c:pt>
                <c:pt idx="14">
                  <c:v>0.48660300000000001</c:v>
                </c:pt>
                <c:pt idx="15">
                  <c:v>0.51948700000000003</c:v>
                </c:pt>
                <c:pt idx="16">
                  <c:v>0.54556000000000004</c:v>
                </c:pt>
                <c:pt idx="17">
                  <c:v>0.58766700000000005</c:v>
                </c:pt>
                <c:pt idx="18">
                  <c:v>0.63907599999999998</c:v>
                </c:pt>
                <c:pt idx="19">
                  <c:v>0.740761</c:v>
                </c:pt>
                <c:pt idx="20">
                  <c:v>0.78890499999999997</c:v>
                </c:pt>
                <c:pt idx="21">
                  <c:v>0.854348</c:v>
                </c:pt>
                <c:pt idx="22">
                  <c:v>0.94857800000000003</c:v>
                </c:pt>
                <c:pt idx="23">
                  <c:v>0.98596899999999998</c:v>
                </c:pt>
                <c:pt idx="24">
                  <c:v>0.93752800000000003</c:v>
                </c:pt>
                <c:pt idx="25">
                  <c:v>0.90378499999999995</c:v>
                </c:pt>
                <c:pt idx="26">
                  <c:v>0.79931300000000005</c:v>
                </c:pt>
                <c:pt idx="27">
                  <c:v>0.763208</c:v>
                </c:pt>
                <c:pt idx="28">
                  <c:v>0.69720899999999997</c:v>
                </c:pt>
                <c:pt idx="29">
                  <c:v>0.66132100000000005</c:v>
                </c:pt>
                <c:pt idx="30">
                  <c:v>0.608684</c:v>
                </c:pt>
                <c:pt idx="31">
                  <c:v>0.55990399999999996</c:v>
                </c:pt>
                <c:pt idx="32">
                  <c:v>0.50868999999999998</c:v>
                </c:pt>
                <c:pt idx="33">
                  <c:v>0.45104</c:v>
                </c:pt>
                <c:pt idx="34">
                  <c:v>0.39282</c:v>
                </c:pt>
                <c:pt idx="35">
                  <c:v>0.35365999999999997</c:v>
                </c:pt>
                <c:pt idx="36">
                  <c:v>0.30032999999999999</c:v>
                </c:pt>
                <c:pt idx="37">
                  <c:v>0.25784000000000001</c:v>
                </c:pt>
                <c:pt idx="38">
                  <c:v>0.19291800000000001</c:v>
                </c:pt>
                <c:pt idx="39">
                  <c:v>0.17843000000000001</c:v>
                </c:pt>
                <c:pt idx="40">
                  <c:v>9.7162999999999999E-2</c:v>
                </c:pt>
                <c:pt idx="41">
                  <c:v>9.0287000000000006E-2</c:v>
                </c:pt>
                <c:pt idx="42">
                  <c:v>5.7981999999999999E-2</c:v>
                </c:pt>
                <c:pt idx="43">
                  <c:v>5.0629E-2</c:v>
                </c:pt>
                <c:pt idx="44">
                  <c:v>2.9359E-2</c:v>
                </c:pt>
              </c:numCache>
            </c:numRef>
          </c:xVal>
          <c:yVal>
            <c:numRef>
              <c:f>'PNB 500'!$D$3:$D$48</c:f>
              <c:numCache>
                <c:formatCode>General</c:formatCode>
                <c:ptCount val="45"/>
                <c:pt idx="0">
                  <c:v>320.73430000000002</c:v>
                </c:pt>
                <c:pt idx="1">
                  <c:v>321.77</c:v>
                </c:pt>
                <c:pt idx="2">
                  <c:v>323.36849999999998</c:v>
                </c:pt>
                <c:pt idx="3">
                  <c:v>325.32330000000002</c:v>
                </c:pt>
                <c:pt idx="4">
                  <c:v>326.30309999999997</c:v>
                </c:pt>
                <c:pt idx="5">
                  <c:v>328.03530000000001</c:v>
                </c:pt>
                <c:pt idx="6">
                  <c:v>329.25349999999997</c:v>
                </c:pt>
                <c:pt idx="7">
                  <c:v>332.9853</c:v>
                </c:pt>
                <c:pt idx="8">
                  <c:v>335.90010000000001</c:v>
                </c:pt>
                <c:pt idx="9">
                  <c:v>339.34269999999998</c:v>
                </c:pt>
                <c:pt idx="10">
                  <c:v>342.60419999999999</c:v>
                </c:pt>
                <c:pt idx="11">
                  <c:v>346.61439999999999</c:v>
                </c:pt>
                <c:pt idx="12">
                  <c:v>350.41680000000002</c:v>
                </c:pt>
                <c:pt idx="13">
                  <c:v>354.50099999999998</c:v>
                </c:pt>
                <c:pt idx="14">
                  <c:v>359.77170000000001</c:v>
                </c:pt>
                <c:pt idx="15">
                  <c:v>363.32420000000002</c:v>
                </c:pt>
                <c:pt idx="16">
                  <c:v>367.4991</c:v>
                </c:pt>
                <c:pt idx="17">
                  <c:v>374.85019999999997</c:v>
                </c:pt>
                <c:pt idx="18">
                  <c:v>383.33010000000002</c:v>
                </c:pt>
                <c:pt idx="19">
                  <c:v>405.2704</c:v>
                </c:pt>
                <c:pt idx="20">
                  <c:v>410.16320000000002</c:v>
                </c:pt>
                <c:pt idx="21">
                  <c:v>412.53409999999997</c:v>
                </c:pt>
                <c:pt idx="22">
                  <c:v>417.72429999999997</c:v>
                </c:pt>
                <c:pt idx="23">
                  <c:v>419.95960000000002</c:v>
                </c:pt>
                <c:pt idx="24">
                  <c:v>419.60489999999999</c:v>
                </c:pt>
                <c:pt idx="25">
                  <c:v>419.22829999999999</c:v>
                </c:pt>
                <c:pt idx="26">
                  <c:v>416.48399999999998</c:v>
                </c:pt>
                <c:pt idx="27">
                  <c:v>415.39660000000003</c:v>
                </c:pt>
                <c:pt idx="28">
                  <c:v>412.94889999999998</c:v>
                </c:pt>
                <c:pt idx="29">
                  <c:v>411.7663</c:v>
                </c:pt>
                <c:pt idx="30">
                  <c:v>409.40250000000003</c:v>
                </c:pt>
                <c:pt idx="31">
                  <c:v>396.14069999999998</c:v>
                </c:pt>
                <c:pt idx="32">
                  <c:v>382.72570000000002</c:v>
                </c:pt>
                <c:pt idx="33">
                  <c:v>366.62119999999999</c:v>
                </c:pt>
                <c:pt idx="34">
                  <c:v>358.4341</c:v>
                </c:pt>
                <c:pt idx="35">
                  <c:v>355.09440000000001</c:v>
                </c:pt>
                <c:pt idx="36">
                  <c:v>350.62729999999999</c:v>
                </c:pt>
                <c:pt idx="37">
                  <c:v>346.9128</c:v>
                </c:pt>
                <c:pt idx="38">
                  <c:v>341.78199999999998</c:v>
                </c:pt>
                <c:pt idx="39">
                  <c:v>340.54329999999999</c:v>
                </c:pt>
                <c:pt idx="40">
                  <c:v>333.41300000000001</c:v>
                </c:pt>
                <c:pt idx="41">
                  <c:v>332.74360000000001</c:v>
                </c:pt>
                <c:pt idx="42">
                  <c:v>329.40469999999999</c:v>
                </c:pt>
                <c:pt idx="43">
                  <c:v>328.5378</c:v>
                </c:pt>
                <c:pt idx="44">
                  <c:v>325.85160000000002</c:v>
                </c:pt>
              </c:numCache>
            </c:numRef>
          </c:yVal>
          <c:smooth val="1"/>
        </c:ser>
        <c:ser>
          <c:idx val="4"/>
          <c:order val="4"/>
          <c:tx>
            <c:v>PNB 700</c:v>
          </c:tx>
          <c:spPr>
            <a:ln w="12700">
              <a:solidFill>
                <a:schemeClr val="tx1"/>
              </a:solidFill>
            </a:ln>
          </c:spPr>
          <c:marker>
            <c:symbol val="square"/>
            <c:size val="4"/>
            <c:spPr>
              <a:noFill/>
              <a:ln w="12700">
                <a:solidFill>
                  <a:schemeClr val="tx1"/>
                </a:solidFill>
              </a:ln>
            </c:spPr>
          </c:marker>
          <c:xVal>
            <c:numRef>
              <c:f>'PNB 700'!$A$3:$A$48</c:f>
              <c:numCache>
                <c:formatCode>0.00E+00</c:formatCode>
                <c:ptCount val="45"/>
                <c:pt idx="0">
                  <c:v>7.2240000000000004E-3</c:v>
                </c:pt>
                <c:pt idx="1">
                  <c:v>1.3174999999999999E-2</c:v>
                </c:pt>
                <c:pt idx="2">
                  <c:v>2.5453E-2</c:v>
                </c:pt>
                <c:pt idx="3">
                  <c:v>4.5794000000000001E-2</c:v>
                </c:pt>
                <c:pt idx="4">
                  <c:v>5.7457000000000001E-2</c:v>
                </c:pt>
                <c:pt idx="5">
                  <c:v>8.0371999999999999E-2</c:v>
                </c:pt>
                <c:pt idx="6">
                  <c:v>9.5391000000000004E-2</c:v>
                </c:pt>
                <c:pt idx="7">
                  <c:v>0.15435299999999999</c:v>
                </c:pt>
                <c:pt idx="8">
                  <c:v>0.19504099999999999</c:v>
                </c:pt>
                <c:pt idx="9">
                  <c:v>0.24756700000000001</c:v>
                </c:pt>
                <c:pt idx="10">
                  <c:v>0.28704099999999999</c:v>
                </c:pt>
                <c:pt idx="11">
                  <c:v>0.35092000000000001</c:v>
                </c:pt>
                <c:pt idx="12">
                  <c:v>0.40034399999999998</c:v>
                </c:pt>
                <c:pt idx="13">
                  <c:v>0.43706299999999998</c:v>
                </c:pt>
                <c:pt idx="14">
                  <c:v>0.48553200000000002</c:v>
                </c:pt>
                <c:pt idx="15">
                  <c:v>0.51764500000000002</c:v>
                </c:pt>
                <c:pt idx="16">
                  <c:v>0.54900499999999997</c:v>
                </c:pt>
                <c:pt idx="17">
                  <c:v>0.58993300000000004</c:v>
                </c:pt>
                <c:pt idx="18">
                  <c:v>0.63853199999999999</c:v>
                </c:pt>
                <c:pt idx="19">
                  <c:v>0.74058299999999999</c:v>
                </c:pt>
                <c:pt idx="20">
                  <c:v>0.79062900000000003</c:v>
                </c:pt>
                <c:pt idx="21">
                  <c:v>0.84716800000000003</c:v>
                </c:pt>
                <c:pt idx="22">
                  <c:v>0.949631</c:v>
                </c:pt>
                <c:pt idx="23">
                  <c:v>0.990479</c:v>
                </c:pt>
                <c:pt idx="24">
                  <c:v>0.94177100000000002</c:v>
                </c:pt>
                <c:pt idx="25">
                  <c:v>0.90131399999999995</c:v>
                </c:pt>
                <c:pt idx="26">
                  <c:v>0.79626200000000003</c:v>
                </c:pt>
                <c:pt idx="27">
                  <c:v>0.76485800000000004</c:v>
                </c:pt>
                <c:pt idx="28">
                  <c:v>0.69943200000000005</c:v>
                </c:pt>
                <c:pt idx="29">
                  <c:v>0.65560499999999999</c:v>
                </c:pt>
                <c:pt idx="30">
                  <c:v>0.61018700000000003</c:v>
                </c:pt>
                <c:pt idx="31">
                  <c:v>0.55987399999999998</c:v>
                </c:pt>
                <c:pt idx="32">
                  <c:v>0.51188199999999995</c:v>
                </c:pt>
                <c:pt idx="33">
                  <c:v>0.45277499999999998</c:v>
                </c:pt>
                <c:pt idx="34">
                  <c:v>0.40192</c:v>
                </c:pt>
                <c:pt idx="35">
                  <c:v>0.35624899999999998</c:v>
                </c:pt>
                <c:pt idx="36">
                  <c:v>0.30441699999999999</c:v>
                </c:pt>
                <c:pt idx="37">
                  <c:v>0.26055400000000001</c:v>
                </c:pt>
                <c:pt idx="38">
                  <c:v>0.19676199999999999</c:v>
                </c:pt>
                <c:pt idx="39">
                  <c:v>0.17855499999999999</c:v>
                </c:pt>
                <c:pt idx="40">
                  <c:v>0.10230400000000001</c:v>
                </c:pt>
                <c:pt idx="41">
                  <c:v>9.2282000000000003E-2</c:v>
                </c:pt>
                <c:pt idx="42">
                  <c:v>5.7522999999999998E-2</c:v>
                </c:pt>
                <c:pt idx="43">
                  <c:v>4.9923000000000002E-2</c:v>
                </c:pt>
                <c:pt idx="44">
                  <c:v>2.7615000000000001E-2</c:v>
                </c:pt>
              </c:numCache>
            </c:numRef>
          </c:xVal>
          <c:yVal>
            <c:numRef>
              <c:f>'PNB 700'!$D$3:$D$48</c:f>
              <c:numCache>
                <c:formatCode>General</c:formatCode>
                <c:ptCount val="45"/>
                <c:pt idx="0">
                  <c:v>420.36160000000001</c:v>
                </c:pt>
                <c:pt idx="1">
                  <c:v>420.60239999999999</c:v>
                </c:pt>
                <c:pt idx="2">
                  <c:v>421.04689999999999</c:v>
                </c:pt>
                <c:pt idx="3">
                  <c:v>421.83679999999998</c:v>
                </c:pt>
                <c:pt idx="4">
                  <c:v>422.39830000000001</c:v>
                </c:pt>
                <c:pt idx="5">
                  <c:v>423.39280000000002</c:v>
                </c:pt>
                <c:pt idx="6">
                  <c:v>424.0609</c:v>
                </c:pt>
                <c:pt idx="7">
                  <c:v>426.49549999999999</c:v>
                </c:pt>
                <c:pt idx="8">
                  <c:v>428.26</c:v>
                </c:pt>
                <c:pt idx="9">
                  <c:v>430.50130000000001</c:v>
                </c:pt>
                <c:pt idx="10">
                  <c:v>432.11180000000002</c:v>
                </c:pt>
                <c:pt idx="11">
                  <c:v>434.8048</c:v>
                </c:pt>
                <c:pt idx="12">
                  <c:v>436.68439999999998</c:v>
                </c:pt>
                <c:pt idx="13">
                  <c:v>438.33359999999999</c:v>
                </c:pt>
                <c:pt idx="14">
                  <c:v>440.64940000000001</c:v>
                </c:pt>
                <c:pt idx="15">
                  <c:v>442.17360000000002</c:v>
                </c:pt>
                <c:pt idx="16">
                  <c:v>443.72460000000001</c:v>
                </c:pt>
                <c:pt idx="17">
                  <c:v>445.2706</c:v>
                </c:pt>
                <c:pt idx="18">
                  <c:v>446.87459999999999</c:v>
                </c:pt>
                <c:pt idx="19">
                  <c:v>450.99549999999999</c:v>
                </c:pt>
                <c:pt idx="20">
                  <c:v>452.524</c:v>
                </c:pt>
                <c:pt idx="21">
                  <c:v>455.18669999999997</c:v>
                </c:pt>
                <c:pt idx="22">
                  <c:v>461.90199999999999</c:v>
                </c:pt>
                <c:pt idx="23">
                  <c:v>479.8503</c:v>
                </c:pt>
                <c:pt idx="24">
                  <c:v>477.43610000000001</c:v>
                </c:pt>
                <c:pt idx="25">
                  <c:v>466.8537</c:v>
                </c:pt>
                <c:pt idx="26">
                  <c:v>454.82139999999998</c:v>
                </c:pt>
                <c:pt idx="27">
                  <c:v>453.9128</c:v>
                </c:pt>
                <c:pt idx="28">
                  <c:v>451.08629999999999</c:v>
                </c:pt>
                <c:pt idx="29">
                  <c:v>449.86500000000001</c:v>
                </c:pt>
                <c:pt idx="30">
                  <c:v>448.09300000000002</c:v>
                </c:pt>
                <c:pt idx="31">
                  <c:v>447.77609999999999</c:v>
                </c:pt>
                <c:pt idx="32">
                  <c:v>445.34890000000001</c:v>
                </c:pt>
                <c:pt idx="33">
                  <c:v>442.3922</c:v>
                </c:pt>
                <c:pt idx="34">
                  <c:v>440.24979999999999</c:v>
                </c:pt>
                <c:pt idx="35">
                  <c:v>438.16949999999997</c:v>
                </c:pt>
                <c:pt idx="36">
                  <c:v>435.73439999999999</c:v>
                </c:pt>
                <c:pt idx="37">
                  <c:v>433.7894</c:v>
                </c:pt>
                <c:pt idx="38">
                  <c:v>430.7029</c:v>
                </c:pt>
                <c:pt idx="39">
                  <c:v>429.79270000000002</c:v>
                </c:pt>
                <c:pt idx="40">
                  <c:v>425.82659999999998</c:v>
                </c:pt>
                <c:pt idx="41">
                  <c:v>425.42070000000001</c:v>
                </c:pt>
                <c:pt idx="42">
                  <c:v>423.56369999999998</c:v>
                </c:pt>
                <c:pt idx="43">
                  <c:v>423.1576</c:v>
                </c:pt>
                <c:pt idx="44">
                  <c:v>421.90269999999998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9760960"/>
        <c:axId val="159761536"/>
      </c:scatterChart>
      <c:valAx>
        <c:axId val="159760960"/>
        <c:scaling>
          <c:orientation val="minMax"/>
          <c:max val="1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P/P0</a:t>
                </a:r>
              </a:p>
            </c:rich>
          </c:tx>
          <c:layout>
            <c:manualLayout>
              <c:xMode val="edge"/>
              <c:yMode val="edge"/>
              <c:x val="0.51877916666666668"/>
              <c:y val="0.93804861111111115"/>
            </c:manualLayout>
          </c:layout>
          <c:overlay val="0"/>
        </c:title>
        <c:numFmt formatCode="General" sourceLinked="0"/>
        <c:majorTickMark val="in"/>
        <c:minorTickMark val="in"/>
        <c:tickLblPos val="nextTo"/>
        <c:spPr>
          <a:ln w="12700"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59761536"/>
        <c:crosses val="autoZero"/>
        <c:crossBetween val="midCat"/>
        <c:majorUnit val="0.2"/>
        <c:minorUnit val="0.2"/>
      </c:valAx>
      <c:valAx>
        <c:axId val="159761536"/>
        <c:scaling>
          <c:orientation val="minMax"/>
          <c:max val="5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Volume (ml/g)</a:t>
                </a:r>
              </a:p>
            </c:rich>
          </c:tx>
          <c:layout>
            <c:manualLayout>
              <c:xMode val="edge"/>
              <c:yMode val="edge"/>
              <c:x val="2.0812500000000011E-3"/>
              <c:y val="0.33841736111111109"/>
            </c:manualLayout>
          </c:layout>
          <c:overlay val="0"/>
        </c:title>
        <c:numFmt formatCode="General" sourceLinked="1"/>
        <c:majorTickMark val="none"/>
        <c:minorTickMark val="none"/>
        <c:tickLblPos val="none"/>
        <c:spPr>
          <a:ln w="12700"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59760960"/>
        <c:crosses val="autoZero"/>
        <c:crossBetween val="midCat"/>
        <c:majorUnit val="100"/>
        <c:minorUnit val="50"/>
      </c:valAx>
      <c:spPr>
        <a:solidFill>
          <a:sysClr val="window" lastClr="FFFFFF"/>
        </a:solidFill>
        <a:ln w="12700"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64281145833333331"/>
          <c:y val="0.45260590277777779"/>
          <c:w val="0.32632048611111109"/>
          <c:h val="0.24030902777777777"/>
        </c:manualLayout>
      </c:layout>
      <c:overlay val="1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itchFamily="34" charset="0"/>
          <a:ea typeface="Calibri"/>
          <a:cs typeface="Arial" pitchFamily="34" charset="0"/>
        </a:defRPr>
      </a:pPr>
      <a:endParaRPr lang="en-U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325208333333342"/>
          <c:y val="4.7453703703703801E-4"/>
          <c:w val="0.8367645833333337"/>
          <c:h val="0.81667407407407566"/>
        </c:manualLayout>
      </c:layout>
      <c:scatterChart>
        <c:scatterStyle val="lineMarker"/>
        <c:varyColors val="0"/>
        <c:ser>
          <c:idx val="0"/>
          <c:order val="0"/>
          <c:tx>
            <c:strRef>
              <c:f>'Comm Nb2O5'!$F$1:$G$1</c:f>
              <c:strCache>
                <c:ptCount val="1"/>
                <c:pt idx="0">
                  <c:v>W DES SBA-15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diamond"/>
            <c:size val="5"/>
            <c:spPr>
              <a:noFill/>
              <a:ln>
                <a:solidFill>
                  <a:sysClr val="windowText" lastClr="000000"/>
                </a:solidFill>
              </a:ln>
            </c:spPr>
          </c:marker>
          <c:xVal>
            <c:numRef>
              <c:f>'Comm Nb2O5'!$F$3:$F$47</c:f>
              <c:numCache>
                <c:formatCode>General</c:formatCode>
                <c:ptCount val="44"/>
                <c:pt idx="0">
                  <c:v>1.1986000000000001</c:v>
                </c:pt>
                <c:pt idx="1">
                  <c:v>1.2967</c:v>
                </c:pt>
                <c:pt idx="2">
                  <c:v>1.4118999999999999</c:v>
                </c:pt>
                <c:pt idx="3">
                  <c:v>1.5243</c:v>
                </c:pt>
                <c:pt idx="4">
                  <c:v>1.7567999999999999</c:v>
                </c:pt>
                <c:pt idx="5">
                  <c:v>2.0265</c:v>
                </c:pt>
                <c:pt idx="6">
                  <c:v>2.2181999999999999</c:v>
                </c:pt>
                <c:pt idx="7">
                  <c:v>2.4767000000000001</c:v>
                </c:pt>
                <c:pt idx="8">
                  <c:v>2.7570999999999999</c:v>
                </c:pt>
                <c:pt idx="9">
                  <c:v>3.0531000000000001</c:v>
                </c:pt>
                <c:pt idx="10">
                  <c:v>3.3822000000000001</c:v>
                </c:pt>
                <c:pt idx="11">
                  <c:v>3.8319000000000001</c:v>
                </c:pt>
                <c:pt idx="12">
                  <c:v>4.3726000000000003</c:v>
                </c:pt>
                <c:pt idx="13">
                  <c:v>4.9682000000000004</c:v>
                </c:pt>
                <c:pt idx="14">
                  <c:v>5.7553999999999998</c:v>
                </c:pt>
                <c:pt idx="15">
                  <c:v>6.5782999999999996</c:v>
                </c:pt>
                <c:pt idx="16">
                  <c:v>7.9725999999999999</c:v>
                </c:pt>
                <c:pt idx="17">
                  <c:v>9.7109000000000005</c:v>
                </c:pt>
                <c:pt idx="18">
                  <c:v>15.0844</c:v>
                </c:pt>
                <c:pt idx="19">
                  <c:v>26.297699999999999</c:v>
                </c:pt>
              </c:numCache>
            </c:numRef>
          </c:xVal>
          <c:yVal>
            <c:numRef>
              <c:f>'Comm Nb2O5'!$G$3:$G$47</c:f>
              <c:numCache>
                <c:formatCode>0.00E+00</c:formatCode>
                <c:ptCount val="44"/>
                <c:pt idx="0">
                  <c:v>0</c:v>
                </c:pt>
                <c:pt idx="1">
                  <c:v>1.0477999999999999E-2</c:v>
                </c:pt>
                <c:pt idx="2">
                  <c:v>3.2933999999999998E-2</c:v>
                </c:pt>
                <c:pt idx="3">
                  <c:v>3.3931999999999997E-2</c:v>
                </c:pt>
                <c:pt idx="4">
                  <c:v>8.6971000000000007E-2</c:v>
                </c:pt>
                <c:pt idx="5">
                  <c:v>0.12673000000000001</c:v>
                </c:pt>
                <c:pt idx="6">
                  <c:v>0.13649</c:v>
                </c:pt>
                <c:pt idx="7">
                  <c:v>0.11645999999999999</c:v>
                </c:pt>
                <c:pt idx="8">
                  <c:v>0.11638</c:v>
                </c:pt>
                <c:pt idx="9">
                  <c:v>0.12886</c:v>
                </c:pt>
                <c:pt idx="10">
                  <c:v>0.1487</c:v>
                </c:pt>
                <c:pt idx="11">
                  <c:v>0.14410999999999999</c:v>
                </c:pt>
                <c:pt idx="12">
                  <c:v>9.5001000000000002E-2</c:v>
                </c:pt>
                <c:pt idx="13">
                  <c:v>2.4112999999999999E-2</c:v>
                </c:pt>
                <c:pt idx="14">
                  <c:v>4.4566000000000001E-2</c:v>
                </c:pt>
                <c:pt idx="15">
                  <c:v>6.4107999999999998E-2</c:v>
                </c:pt>
                <c:pt idx="16">
                  <c:v>3.5930999999999998E-2</c:v>
                </c:pt>
                <c:pt idx="17">
                  <c:v>4.6246000000000002E-2</c:v>
                </c:pt>
                <c:pt idx="18">
                  <c:v>2.3552E-2</c:v>
                </c:pt>
                <c:pt idx="19">
                  <c:v>1.3847E-2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7797184"/>
        <c:axId val="157797760"/>
      </c:scatterChart>
      <c:valAx>
        <c:axId val="157797184"/>
        <c:scaling>
          <c:orientation val="minMax"/>
          <c:max val="2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 sz="1000" b="1" i="0" baseline="0">
                    <a:effectLst/>
                  </a:rPr>
                  <a:t>Pore size distribution (nm)</a:t>
                </a:r>
                <a:endParaRPr lang="en-GB" sz="400">
                  <a:effectLst/>
                </a:endParaRPr>
              </a:p>
            </c:rich>
          </c:tx>
          <c:layout>
            <c:manualLayout>
              <c:xMode val="edge"/>
              <c:yMode val="edge"/>
              <c:x val="0.30694860162347254"/>
              <c:y val="0.91029495762368917"/>
            </c:manualLayout>
          </c:layout>
          <c:overlay val="0"/>
        </c:title>
        <c:numFmt formatCode="General" sourceLinked="1"/>
        <c:majorTickMark val="in"/>
        <c:minorTickMark val="in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7797760"/>
        <c:crosses val="autoZero"/>
        <c:crossBetween val="midCat"/>
        <c:majorUnit val="5"/>
        <c:minorUnit val="5"/>
      </c:valAx>
      <c:valAx>
        <c:axId val="157797760"/>
        <c:scaling>
          <c:orientation val="minMax"/>
          <c:max val="5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dV(d) (ml/g)</a:t>
                </a:r>
              </a:p>
            </c:rich>
          </c:tx>
          <c:layout>
            <c:manualLayout>
              <c:xMode val="edge"/>
              <c:yMode val="edge"/>
              <c:x val="5.2166657975700054E-3"/>
              <c:y val="0.26279093967879563"/>
            </c:manualLayout>
          </c:layout>
          <c:overlay val="0"/>
        </c:title>
        <c:numFmt formatCode="0.00E+00" sourceLinked="1"/>
        <c:majorTickMark val="none"/>
        <c:minorTickMark val="none"/>
        <c:tickLblPos val="none"/>
        <c:crossAx val="157797184"/>
        <c:crosses val="autoZero"/>
        <c:crossBetween val="midCat"/>
        <c:majorUnit val="1"/>
        <c:minorUnit val="1"/>
      </c:valAx>
      <c:spPr>
        <a:solidFill>
          <a:sysClr val="window" lastClr="FFFFFF"/>
        </a:solidFill>
        <a:ln w="190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375937500000022"/>
          <c:y val="3.5880555555555596E-2"/>
          <c:w val="0.77803923611111292"/>
          <c:h val="0.79264617964421114"/>
        </c:manualLayout>
      </c:layout>
      <c:scatterChart>
        <c:scatterStyle val="lineMarker"/>
        <c:varyColors val="0"/>
        <c:ser>
          <c:idx val="0"/>
          <c:order val="0"/>
          <c:tx>
            <c:strRef>
              <c:f>PNB!$A$1:$C$1</c:f>
              <c:strCache>
                <c:ptCount val="1"/>
                <c:pt idx="0">
                  <c:v>Adsorption-desorption SBA-15</c:v>
                </c:pt>
              </c:strCache>
            </c:strRef>
          </c:tx>
          <c:spPr>
            <a:ln w="12700">
              <a:solidFill>
                <a:sysClr val="windowText" lastClr="000000"/>
              </a:solidFill>
            </a:ln>
          </c:spPr>
          <c:marker>
            <c:symbol val="diamond"/>
            <c:size val="5"/>
            <c:spPr>
              <a:noFill/>
              <a:ln>
                <a:solidFill>
                  <a:sysClr val="windowText" lastClr="000000"/>
                </a:solidFill>
              </a:ln>
            </c:spPr>
          </c:marker>
          <c:xVal>
            <c:numRef>
              <c:f>PNB!$A$3:$A$89</c:f>
              <c:numCache>
                <c:formatCode>0.00E+00</c:formatCode>
                <c:ptCount val="86"/>
                <c:pt idx="0">
                  <c:v>3.2169999999999998E-3</c:v>
                </c:pt>
                <c:pt idx="1">
                  <c:v>6.7840000000000001E-3</c:v>
                </c:pt>
                <c:pt idx="2">
                  <c:v>1.8998000000000001E-2</c:v>
                </c:pt>
                <c:pt idx="3">
                  <c:v>3.9895E-2</c:v>
                </c:pt>
                <c:pt idx="4">
                  <c:v>5.0467999999999999E-2</c:v>
                </c:pt>
                <c:pt idx="5">
                  <c:v>7.2360999999999995E-2</c:v>
                </c:pt>
                <c:pt idx="6">
                  <c:v>8.9123999999999995E-2</c:v>
                </c:pt>
                <c:pt idx="7">
                  <c:v>0.148948</c:v>
                </c:pt>
                <c:pt idx="8">
                  <c:v>0.19266</c:v>
                </c:pt>
                <c:pt idx="9">
                  <c:v>0.24646000000000001</c:v>
                </c:pt>
                <c:pt idx="10">
                  <c:v>0.28604600000000002</c:v>
                </c:pt>
                <c:pt idx="11">
                  <c:v>0.34934500000000002</c:v>
                </c:pt>
                <c:pt idx="12">
                  <c:v>0.39879599999999998</c:v>
                </c:pt>
                <c:pt idx="13">
                  <c:v>0.43770900000000001</c:v>
                </c:pt>
                <c:pt idx="14">
                  <c:v>0.486709</c:v>
                </c:pt>
                <c:pt idx="15">
                  <c:v>0.519841</c:v>
                </c:pt>
                <c:pt idx="16">
                  <c:v>0.54699900000000001</c:v>
                </c:pt>
                <c:pt idx="17">
                  <c:v>0.58770999999999995</c:v>
                </c:pt>
                <c:pt idx="18">
                  <c:v>0.63923799999999997</c:v>
                </c:pt>
                <c:pt idx="19">
                  <c:v>0.74145700000000003</c:v>
                </c:pt>
                <c:pt idx="20">
                  <c:v>0.78893800000000003</c:v>
                </c:pt>
                <c:pt idx="21">
                  <c:v>0.84637700000000005</c:v>
                </c:pt>
                <c:pt idx="22">
                  <c:v>0.94635999999999998</c:v>
                </c:pt>
                <c:pt idx="23">
                  <c:v>0.98674200000000001</c:v>
                </c:pt>
                <c:pt idx="24">
                  <c:v>0.93411699999999998</c:v>
                </c:pt>
                <c:pt idx="25">
                  <c:v>0.90085700000000002</c:v>
                </c:pt>
                <c:pt idx="26">
                  <c:v>0.79250600000000004</c:v>
                </c:pt>
                <c:pt idx="27">
                  <c:v>0.762432</c:v>
                </c:pt>
                <c:pt idx="28">
                  <c:v>0.70106800000000002</c:v>
                </c:pt>
                <c:pt idx="29">
                  <c:v>0.65603699999999998</c:v>
                </c:pt>
                <c:pt idx="30">
                  <c:v>0.61088399999999998</c:v>
                </c:pt>
                <c:pt idx="31">
                  <c:v>0.55805899999999997</c:v>
                </c:pt>
                <c:pt idx="32">
                  <c:v>0.50895199999999996</c:v>
                </c:pt>
                <c:pt idx="33">
                  <c:v>0.44267400000000001</c:v>
                </c:pt>
                <c:pt idx="34">
                  <c:v>0.396339</c:v>
                </c:pt>
                <c:pt idx="35">
                  <c:v>0.35996899999999998</c:v>
                </c:pt>
                <c:pt idx="36">
                  <c:v>0.29677100000000001</c:v>
                </c:pt>
                <c:pt idx="37">
                  <c:v>0.26167600000000002</c:v>
                </c:pt>
                <c:pt idx="38">
                  <c:v>0.19970199999999999</c:v>
                </c:pt>
                <c:pt idx="39">
                  <c:v>0.183777</c:v>
                </c:pt>
                <c:pt idx="40">
                  <c:v>0.100148</c:v>
                </c:pt>
                <c:pt idx="41">
                  <c:v>9.1144000000000003E-2</c:v>
                </c:pt>
                <c:pt idx="42">
                  <c:v>6.4300999999999997E-2</c:v>
                </c:pt>
                <c:pt idx="43">
                  <c:v>4.9321999999999998E-2</c:v>
                </c:pt>
                <c:pt idx="44">
                  <c:v>2.6993E-2</c:v>
                </c:pt>
              </c:numCache>
            </c:numRef>
          </c:xVal>
          <c:yVal>
            <c:numRef>
              <c:f>PNB!$B$3:$B$89</c:f>
              <c:numCache>
                <c:formatCode>General</c:formatCode>
                <c:ptCount val="86"/>
                <c:pt idx="0">
                  <c:v>50.258400000000002</c:v>
                </c:pt>
                <c:pt idx="1">
                  <c:v>54.978200000000001</c:v>
                </c:pt>
                <c:pt idx="2">
                  <c:v>63.033900000000003</c:v>
                </c:pt>
                <c:pt idx="3">
                  <c:v>70.968699999999998</c:v>
                </c:pt>
                <c:pt idx="4">
                  <c:v>74.1554</c:v>
                </c:pt>
                <c:pt idx="5">
                  <c:v>79.967399999999998</c:v>
                </c:pt>
                <c:pt idx="6">
                  <c:v>84.058300000000003</c:v>
                </c:pt>
                <c:pt idx="7">
                  <c:v>96.715299999999999</c:v>
                </c:pt>
                <c:pt idx="8">
                  <c:v>105.9746</c:v>
                </c:pt>
                <c:pt idx="9">
                  <c:v>116.8344</c:v>
                </c:pt>
                <c:pt idx="10">
                  <c:v>124.5809</c:v>
                </c:pt>
                <c:pt idx="11">
                  <c:v>137.51320000000001</c:v>
                </c:pt>
                <c:pt idx="12">
                  <c:v>148.6216</c:v>
                </c:pt>
                <c:pt idx="13">
                  <c:v>155.7912</c:v>
                </c:pt>
                <c:pt idx="14">
                  <c:v>165.36920000000001</c:v>
                </c:pt>
                <c:pt idx="15">
                  <c:v>170.37110000000001</c:v>
                </c:pt>
                <c:pt idx="16">
                  <c:v>175.1294</c:v>
                </c:pt>
                <c:pt idx="17">
                  <c:v>179.8366</c:v>
                </c:pt>
                <c:pt idx="18">
                  <c:v>185.72710000000001</c:v>
                </c:pt>
                <c:pt idx="19">
                  <c:v>192.37010000000001</c:v>
                </c:pt>
                <c:pt idx="20">
                  <c:v>195.733</c:v>
                </c:pt>
                <c:pt idx="21">
                  <c:v>199.20760000000001</c:v>
                </c:pt>
                <c:pt idx="22">
                  <c:v>206.03129999999999</c:v>
                </c:pt>
                <c:pt idx="23">
                  <c:v>210.01849999999999</c:v>
                </c:pt>
                <c:pt idx="24">
                  <c:v>206.334</c:v>
                </c:pt>
                <c:pt idx="25">
                  <c:v>203.55889999999999</c:v>
                </c:pt>
                <c:pt idx="26">
                  <c:v>196.5342</c:v>
                </c:pt>
                <c:pt idx="27">
                  <c:v>192.69649999999999</c:v>
                </c:pt>
                <c:pt idx="28">
                  <c:v>188.06020000000001</c:v>
                </c:pt>
                <c:pt idx="29">
                  <c:v>184.8552</c:v>
                </c:pt>
                <c:pt idx="30">
                  <c:v>181.91720000000001</c:v>
                </c:pt>
                <c:pt idx="31">
                  <c:v>178.57169999999999</c:v>
                </c:pt>
                <c:pt idx="32">
                  <c:v>176.35550000000001</c:v>
                </c:pt>
                <c:pt idx="33">
                  <c:v>168.28710000000001</c:v>
                </c:pt>
                <c:pt idx="34">
                  <c:v>150.49870000000001</c:v>
                </c:pt>
                <c:pt idx="35">
                  <c:v>142.72380000000001</c:v>
                </c:pt>
                <c:pt idx="36">
                  <c:v>129.9367</c:v>
                </c:pt>
                <c:pt idx="37">
                  <c:v>123.0095</c:v>
                </c:pt>
                <c:pt idx="38">
                  <c:v>110.3548</c:v>
                </c:pt>
                <c:pt idx="39">
                  <c:v>107.2912</c:v>
                </c:pt>
                <c:pt idx="40">
                  <c:v>89.146600000000007</c:v>
                </c:pt>
                <c:pt idx="41">
                  <c:v>86.989400000000003</c:v>
                </c:pt>
                <c:pt idx="42">
                  <c:v>80.001900000000006</c:v>
                </c:pt>
                <c:pt idx="43">
                  <c:v>75.576099999999997</c:v>
                </c:pt>
                <c:pt idx="44">
                  <c:v>67.580299999999994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7799488"/>
        <c:axId val="157800064"/>
      </c:scatterChart>
      <c:valAx>
        <c:axId val="157799488"/>
        <c:scaling>
          <c:orientation val="minMax"/>
          <c:max val="1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P/P0</a:t>
                </a:r>
              </a:p>
            </c:rich>
          </c:tx>
          <c:layout>
            <c:manualLayout>
              <c:xMode val="edge"/>
              <c:yMode val="edge"/>
              <c:x val="0.50114025481914093"/>
              <c:y val="0.91029495762368939"/>
            </c:manualLayout>
          </c:layout>
          <c:overlay val="0"/>
        </c:title>
        <c:numFmt formatCode="General" sourceLinked="0"/>
        <c:majorTickMark val="in"/>
        <c:minorTickMark val="in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7800064"/>
        <c:crosses val="autoZero"/>
        <c:crossBetween val="midCat"/>
        <c:majorUnit val="0.2"/>
        <c:minorUnit val="0.2"/>
      </c:valAx>
      <c:valAx>
        <c:axId val="157800064"/>
        <c:scaling>
          <c:orientation val="minMax"/>
          <c:max val="3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Volume (ml/g)</a:t>
                </a:r>
              </a:p>
            </c:rich>
          </c:tx>
          <c:layout>
            <c:manualLayout>
              <c:xMode val="edge"/>
              <c:yMode val="edge"/>
              <c:x val="2.7776329283342891E-3"/>
              <c:y val="0.21532762149224741"/>
            </c:manualLayout>
          </c:layout>
          <c:overlay val="0"/>
        </c:title>
        <c:numFmt formatCode="General" sourceLinked="1"/>
        <c:majorTickMark val="in"/>
        <c:minorTickMark val="in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7799488"/>
        <c:crosses val="autoZero"/>
        <c:crossBetween val="midCat"/>
        <c:majorUnit val="50"/>
        <c:minorUnit val="50"/>
      </c:valAx>
      <c:spPr>
        <a:solidFill>
          <a:sysClr val="window" lastClr="FFFFFF"/>
        </a:solidFill>
        <a:ln w="190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325208333333342"/>
          <c:y val="4.7453703703703801E-4"/>
          <c:w val="0.8367645833333337"/>
          <c:h val="0.81667407407407566"/>
        </c:manualLayout>
      </c:layout>
      <c:scatterChart>
        <c:scatterStyle val="lineMarker"/>
        <c:varyColors val="0"/>
        <c:ser>
          <c:idx val="0"/>
          <c:order val="0"/>
          <c:tx>
            <c:strRef>
              <c:f>PNB!$F$1:$G$1</c:f>
              <c:strCache>
                <c:ptCount val="1"/>
                <c:pt idx="0">
                  <c:v>W DES SBA-15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diamond"/>
            <c:size val="5"/>
            <c:spPr>
              <a:noFill/>
              <a:ln>
                <a:solidFill>
                  <a:sysClr val="windowText" lastClr="000000"/>
                </a:solidFill>
              </a:ln>
            </c:spPr>
          </c:marker>
          <c:xVal>
            <c:numRef>
              <c:f>PNB!$F$3:$F$47</c:f>
              <c:numCache>
                <c:formatCode>General</c:formatCode>
                <c:ptCount val="44"/>
                <c:pt idx="0">
                  <c:v>1.1997</c:v>
                </c:pt>
                <c:pt idx="1">
                  <c:v>1.3255999999999999</c:v>
                </c:pt>
                <c:pt idx="2">
                  <c:v>1.4448000000000001</c:v>
                </c:pt>
                <c:pt idx="3">
                  <c:v>1.5418000000000001</c:v>
                </c:pt>
                <c:pt idx="4">
                  <c:v>1.7722</c:v>
                </c:pt>
                <c:pt idx="5">
                  <c:v>2.0186000000000002</c:v>
                </c:pt>
                <c:pt idx="6">
                  <c:v>2.2172000000000001</c:v>
                </c:pt>
                <c:pt idx="7">
                  <c:v>2.4727999999999999</c:v>
                </c:pt>
                <c:pt idx="8">
                  <c:v>2.7595999999999998</c:v>
                </c:pt>
                <c:pt idx="9">
                  <c:v>3.0726</c:v>
                </c:pt>
                <c:pt idx="10">
                  <c:v>3.3690000000000002</c:v>
                </c:pt>
                <c:pt idx="11">
                  <c:v>3.8380000000000001</c:v>
                </c:pt>
                <c:pt idx="12">
                  <c:v>4.4001999999999999</c:v>
                </c:pt>
                <c:pt idx="13">
                  <c:v>5.0208000000000004</c:v>
                </c:pt>
                <c:pt idx="14">
                  <c:v>5.7534999999999998</c:v>
                </c:pt>
                <c:pt idx="15">
                  <c:v>6.6151999999999997</c:v>
                </c:pt>
                <c:pt idx="16">
                  <c:v>8.0266999999999999</c:v>
                </c:pt>
                <c:pt idx="17">
                  <c:v>9.5989000000000004</c:v>
                </c:pt>
                <c:pt idx="18">
                  <c:v>15.587899999999999</c:v>
                </c:pt>
                <c:pt idx="19">
                  <c:v>25.950600000000001</c:v>
                </c:pt>
              </c:numCache>
            </c:numRef>
          </c:xVal>
          <c:yVal>
            <c:numRef>
              <c:f>PNB!$G$3:$G$47</c:f>
              <c:numCache>
                <c:formatCode>0.00E+00</c:formatCode>
                <c:ptCount val="44"/>
                <c:pt idx="0">
                  <c:v>0.17521999999999999</c:v>
                </c:pt>
                <c:pt idx="1">
                  <c:v>0.24257000000000001</c:v>
                </c:pt>
                <c:pt idx="2">
                  <c:v>0.29713000000000001</c:v>
                </c:pt>
                <c:pt idx="3">
                  <c:v>0.33341999999999999</c:v>
                </c:pt>
                <c:pt idx="4">
                  <c:v>0.41585</c:v>
                </c:pt>
                <c:pt idx="5">
                  <c:v>0.44094</c:v>
                </c:pt>
                <c:pt idx="6">
                  <c:v>0.54969000000000001</c:v>
                </c:pt>
                <c:pt idx="7">
                  <c:v>0.56925999999999999</c:v>
                </c:pt>
                <c:pt idx="8">
                  <c:v>0.61226999999999998</c:v>
                </c:pt>
                <c:pt idx="9">
                  <c:v>0.66649999999999998</c:v>
                </c:pt>
                <c:pt idx="10">
                  <c:v>1.3150999999999999</c:v>
                </c:pt>
                <c:pt idx="11">
                  <c:v>0.34938999999999998</c:v>
                </c:pt>
                <c:pt idx="12">
                  <c:v>9.1624999999999998E-2</c:v>
                </c:pt>
                <c:pt idx="13">
                  <c:v>0.13100999999999999</c:v>
                </c:pt>
                <c:pt idx="14">
                  <c:v>0.1206</c:v>
                </c:pt>
                <c:pt idx="15">
                  <c:v>0.11794</c:v>
                </c:pt>
                <c:pt idx="16">
                  <c:v>0.10423</c:v>
                </c:pt>
                <c:pt idx="17">
                  <c:v>0.15306</c:v>
                </c:pt>
                <c:pt idx="18">
                  <c:v>4.5319999999999999E-2</c:v>
                </c:pt>
                <c:pt idx="19">
                  <c:v>3.1324999999999999E-2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7801792"/>
        <c:axId val="158810112"/>
      </c:scatterChart>
      <c:valAx>
        <c:axId val="157801792"/>
        <c:scaling>
          <c:orientation val="minMax"/>
          <c:max val="2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 sz="1000" b="1" i="0" baseline="0">
                    <a:effectLst/>
                  </a:rPr>
                  <a:t>Pore size distribution (nm)</a:t>
                </a:r>
                <a:endParaRPr lang="en-GB" sz="400">
                  <a:effectLst/>
                </a:endParaRPr>
              </a:p>
            </c:rich>
          </c:tx>
          <c:layout>
            <c:manualLayout>
              <c:xMode val="edge"/>
              <c:yMode val="edge"/>
              <c:x val="0.30694860162347254"/>
              <c:y val="0.91029495762368917"/>
            </c:manualLayout>
          </c:layout>
          <c:overlay val="0"/>
        </c:title>
        <c:numFmt formatCode="General" sourceLinked="1"/>
        <c:majorTickMark val="in"/>
        <c:minorTickMark val="in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8810112"/>
        <c:crosses val="autoZero"/>
        <c:crossBetween val="midCat"/>
        <c:majorUnit val="5"/>
        <c:minorUnit val="5"/>
      </c:valAx>
      <c:valAx>
        <c:axId val="158810112"/>
        <c:scaling>
          <c:orientation val="minMax"/>
          <c:max val="5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dV(d) (ml/g)</a:t>
                </a:r>
              </a:p>
            </c:rich>
          </c:tx>
          <c:layout>
            <c:manualLayout>
              <c:xMode val="edge"/>
              <c:yMode val="edge"/>
              <c:x val="5.2166657975700054E-3"/>
              <c:y val="0.26279093967879563"/>
            </c:manualLayout>
          </c:layout>
          <c:overlay val="0"/>
        </c:title>
        <c:numFmt formatCode="0.00E+00" sourceLinked="1"/>
        <c:majorTickMark val="none"/>
        <c:minorTickMark val="none"/>
        <c:tickLblPos val="none"/>
        <c:crossAx val="157801792"/>
        <c:crosses val="autoZero"/>
        <c:crossBetween val="midCat"/>
        <c:majorUnit val="1"/>
        <c:minorUnit val="1"/>
      </c:valAx>
      <c:spPr>
        <a:solidFill>
          <a:sysClr val="window" lastClr="FFFFFF"/>
        </a:solidFill>
        <a:ln w="190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375937500000022"/>
          <c:y val="3.5880555555555596E-2"/>
          <c:w val="0.77803923611111292"/>
          <c:h val="0.79264617964421114"/>
        </c:manualLayout>
      </c:layout>
      <c:scatterChart>
        <c:scatterStyle val="lineMarker"/>
        <c:varyColors val="0"/>
        <c:ser>
          <c:idx val="0"/>
          <c:order val="0"/>
          <c:tx>
            <c:strRef>
              <c:f>'PNB B2'!$A$1:$C$1</c:f>
              <c:strCache>
                <c:ptCount val="1"/>
                <c:pt idx="0">
                  <c:v>Adsorption-desorption SBA-15</c:v>
                </c:pt>
              </c:strCache>
            </c:strRef>
          </c:tx>
          <c:spPr>
            <a:ln w="12700">
              <a:solidFill>
                <a:sysClr val="windowText" lastClr="000000"/>
              </a:solidFill>
            </a:ln>
          </c:spPr>
          <c:marker>
            <c:symbol val="diamond"/>
            <c:size val="5"/>
            <c:spPr>
              <a:noFill/>
              <a:ln>
                <a:solidFill>
                  <a:sysClr val="windowText" lastClr="000000"/>
                </a:solidFill>
              </a:ln>
            </c:spPr>
          </c:marker>
          <c:xVal>
            <c:numRef>
              <c:f>'PNB B2'!$A$3:$A$89</c:f>
              <c:numCache>
                <c:formatCode>0.00E+00</c:formatCode>
                <c:ptCount val="86"/>
                <c:pt idx="0">
                  <c:v>5.6559999999999996E-3</c:v>
                </c:pt>
                <c:pt idx="1">
                  <c:v>8.9890000000000005E-3</c:v>
                </c:pt>
                <c:pt idx="2">
                  <c:v>1.7656000000000002E-2</c:v>
                </c:pt>
                <c:pt idx="3">
                  <c:v>4.0201000000000001E-2</c:v>
                </c:pt>
                <c:pt idx="4">
                  <c:v>5.1642E-2</c:v>
                </c:pt>
                <c:pt idx="5">
                  <c:v>7.3262999999999995E-2</c:v>
                </c:pt>
                <c:pt idx="6">
                  <c:v>9.0803999999999996E-2</c:v>
                </c:pt>
                <c:pt idx="7">
                  <c:v>0.14927099999999999</c:v>
                </c:pt>
                <c:pt idx="8">
                  <c:v>0.194326</c:v>
                </c:pt>
                <c:pt idx="9">
                  <c:v>0.24860599999999999</c:v>
                </c:pt>
                <c:pt idx="10">
                  <c:v>0.28617700000000001</c:v>
                </c:pt>
                <c:pt idx="11">
                  <c:v>0.35189100000000001</c:v>
                </c:pt>
                <c:pt idx="12">
                  <c:v>0.39511000000000002</c:v>
                </c:pt>
                <c:pt idx="13">
                  <c:v>0.43863099999999999</c:v>
                </c:pt>
                <c:pt idx="14">
                  <c:v>0.491614</c:v>
                </c:pt>
                <c:pt idx="15">
                  <c:v>0.51607999999999998</c:v>
                </c:pt>
                <c:pt idx="16">
                  <c:v>0.54702700000000004</c:v>
                </c:pt>
                <c:pt idx="17">
                  <c:v>0.58724299999999996</c:v>
                </c:pt>
                <c:pt idx="18">
                  <c:v>0.63704300000000003</c:v>
                </c:pt>
                <c:pt idx="19">
                  <c:v>0.74295800000000001</c:v>
                </c:pt>
                <c:pt idx="20">
                  <c:v>0.79284500000000002</c:v>
                </c:pt>
                <c:pt idx="21">
                  <c:v>0.85069499999999998</c:v>
                </c:pt>
                <c:pt idx="22">
                  <c:v>0.95091199999999998</c:v>
                </c:pt>
                <c:pt idx="23">
                  <c:v>0.98614500000000005</c:v>
                </c:pt>
                <c:pt idx="24">
                  <c:v>0.93079699999999999</c:v>
                </c:pt>
                <c:pt idx="25">
                  <c:v>0.90465300000000004</c:v>
                </c:pt>
                <c:pt idx="26">
                  <c:v>0.79673000000000005</c:v>
                </c:pt>
                <c:pt idx="27">
                  <c:v>0.75864299999999996</c:v>
                </c:pt>
                <c:pt idx="28">
                  <c:v>0.69453500000000001</c:v>
                </c:pt>
                <c:pt idx="29">
                  <c:v>0.65945900000000002</c:v>
                </c:pt>
                <c:pt idx="30">
                  <c:v>0.61404599999999998</c:v>
                </c:pt>
                <c:pt idx="31">
                  <c:v>0.55271899999999996</c:v>
                </c:pt>
                <c:pt idx="32">
                  <c:v>0.50498299999999996</c:v>
                </c:pt>
                <c:pt idx="33">
                  <c:v>0.44802199999999998</c:v>
                </c:pt>
                <c:pt idx="34">
                  <c:v>0.39718199999999998</c:v>
                </c:pt>
                <c:pt idx="35">
                  <c:v>0.35806300000000002</c:v>
                </c:pt>
                <c:pt idx="36">
                  <c:v>0.30363899999999999</c:v>
                </c:pt>
                <c:pt idx="37">
                  <c:v>0.26219100000000001</c:v>
                </c:pt>
                <c:pt idx="38">
                  <c:v>0.19667699999999999</c:v>
                </c:pt>
                <c:pt idx="39">
                  <c:v>0.181702</c:v>
                </c:pt>
                <c:pt idx="40">
                  <c:v>9.9579000000000001E-2</c:v>
                </c:pt>
                <c:pt idx="41">
                  <c:v>9.4238000000000002E-2</c:v>
                </c:pt>
                <c:pt idx="42">
                  <c:v>6.3420000000000004E-2</c:v>
                </c:pt>
                <c:pt idx="43">
                  <c:v>4.861E-2</c:v>
                </c:pt>
                <c:pt idx="44">
                  <c:v>2.5699E-2</c:v>
                </c:pt>
              </c:numCache>
            </c:numRef>
          </c:xVal>
          <c:yVal>
            <c:numRef>
              <c:f>'PNB B2'!$B$3:$B$89</c:f>
              <c:numCache>
                <c:formatCode>General</c:formatCode>
                <c:ptCount val="86"/>
                <c:pt idx="0">
                  <c:v>48.642499999999998</c:v>
                </c:pt>
                <c:pt idx="1">
                  <c:v>51.526699999999998</c:v>
                </c:pt>
                <c:pt idx="2">
                  <c:v>56.341999999999999</c:v>
                </c:pt>
                <c:pt idx="3">
                  <c:v>63.906300000000002</c:v>
                </c:pt>
                <c:pt idx="4">
                  <c:v>66.819699999999997</c:v>
                </c:pt>
                <c:pt idx="5">
                  <c:v>71.591200000000001</c:v>
                </c:pt>
                <c:pt idx="6">
                  <c:v>75.078800000000001</c:v>
                </c:pt>
                <c:pt idx="7">
                  <c:v>85.405500000000004</c:v>
                </c:pt>
                <c:pt idx="8">
                  <c:v>93.042199999999994</c:v>
                </c:pt>
                <c:pt idx="9">
                  <c:v>101.90819999999999</c:v>
                </c:pt>
                <c:pt idx="10">
                  <c:v>108.04470000000001</c:v>
                </c:pt>
                <c:pt idx="11">
                  <c:v>119.3767</c:v>
                </c:pt>
                <c:pt idx="12">
                  <c:v>127.0164</c:v>
                </c:pt>
                <c:pt idx="13">
                  <c:v>134.28739999999999</c:v>
                </c:pt>
                <c:pt idx="14">
                  <c:v>142.76499999999999</c:v>
                </c:pt>
                <c:pt idx="15">
                  <c:v>145.9699</c:v>
                </c:pt>
                <c:pt idx="16">
                  <c:v>149.995</c:v>
                </c:pt>
                <c:pt idx="17">
                  <c:v>153.8818</c:v>
                </c:pt>
                <c:pt idx="18">
                  <c:v>157.67789999999999</c:v>
                </c:pt>
                <c:pt idx="19">
                  <c:v>161.98570000000001</c:v>
                </c:pt>
                <c:pt idx="20">
                  <c:v>163.8818</c:v>
                </c:pt>
                <c:pt idx="21">
                  <c:v>166.19710000000001</c:v>
                </c:pt>
                <c:pt idx="22">
                  <c:v>172.4451</c:v>
                </c:pt>
                <c:pt idx="23">
                  <c:v>176.73990000000001</c:v>
                </c:pt>
                <c:pt idx="24">
                  <c:v>173.49279999999999</c:v>
                </c:pt>
                <c:pt idx="25">
                  <c:v>171.636</c:v>
                </c:pt>
                <c:pt idx="26">
                  <c:v>168.73699999999999</c:v>
                </c:pt>
                <c:pt idx="27">
                  <c:v>167.6797</c:v>
                </c:pt>
                <c:pt idx="28">
                  <c:v>165.7792</c:v>
                </c:pt>
                <c:pt idx="29">
                  <c:v>165.15969999999999</c:v>
                </c:pt>
                <c:pt idx="30">
                  <c:v>163.5515</c:v>
                </c:pt>
                <c:pt idx="31">
                  <c:v>161.2227</c:v>
                </c:pt>
                <c:pt idx="32">
                  <c:v>159.5504</c:v>
                </c:pt>
                <c:pt idx="33">
                  <c:v>155.07249999999999</c:v>
                </c:pt>
                <c:pt idx="34">
                  <c:v>135.94280000000001</c:v>
                </c:pt>
                <c:pt idx="35">
                  <c:v>128.45310000000001</c:v>
                </c:pt>
                <c:pt idx="36">
                  <c:v>118.2745</c:v>
                </c:pt>
                <c:pt idx="37">
                  <c:v>110.5521</c:v>
                </c:pt>
                <c:pt idx="38">
                  <c:v>98.772000000000006</c:v>
                </c:pt>
                <c:pt idx="39">
                  <c:v>95.946899999999999</c:v>
                </c:pt>
                <c:pt idx="40">
                  <c:v>80.195700000000002</c:v>
                </c:pt>
                <c:pt idx="41">
                  <c:v>79.0886</c:v>
                </c:pt>
                <c:pt idx="42">
                  <c:v>71.985299999999995</c:v>
                </c:pt>
                <c:pt idx="43">
                  <c:v>68.137500000000003</c:v>
                </c:pt>
                <c:pt idx="44">
                  <c:v>60.769199999999998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811840"/>
        <c:axId val="158812416"/>
      </c:scatterChart>
      <c:valAx>
        <c:axId val="158811840"/>
        <c:scaling>
          <c:orientation val="minMax"/>
          <c:max val="1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P/P0</a:t>
                </a:r>
              </a:p>
            </c:rich>
          </c:tx>
          <c:layout>
            <c:manualLayout>
              <c:xMode val="edge"/>
              <c:yMode val="edge"/>
              <c:x val="0.50114025481914093"/>
              <c:y val="0.91029495762368939"/>
            </c:manualLayout>
          </c:layout>
          <c:overlay val="0"/>
        </c:title>
        <c:numFmt formatCode="General" sourceLinked="0"/>
        <c:majorTickMark val="in"/>
        <c:minorTickMark val="in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8812416"/>
        <c:crosses val="autoZero"/>
        <c:crossBetween val="midCat"/>
        <c:majorUnit val="0.2"/>
        <c:minorUnit val="0.2"/>
      </c:valAx>
      <c:valAx>
        <c:axId val="158812416"/>
        <c:scaling>
          <c:orientation val="minMax"/>
          <c:max val="3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Volume (ml/g)</a:t>
                </a:r>
              </a:p>
            </c:rich>
          </c:tx>
          <c:layout>
            <c:manualLayout>
              <c:xMode val="edge"/>
              <c:yMode val="edge"/>
              <c:x val="2.7776329283342891E-3"/>
              <c:y val="0.21532762149224741"/>
            </c:manualLayout>
          </c:layout>
          <c:overlay val="0"/>
        </c:title>
        <c:numFmt formatCode="General" sourceLinked="1"/>
        <c:majorTickMark val="in"/>
        <c:minorTickMark val="in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8811840"/>
        <c:crosses val="autoZero"/>
        <c:crossBetween val="midCat"/>
        <c:majorUnit val="50"/>
        <c:minorUnit val="50"/>
      </c:valAx>
      <c:spPr>
        <a:solidFill>
          <a:sysClr val="window" lastClr="FFFFFF"/>
        </a:solidFill>
        <a:ln w="190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325208333333342"/>
          <c:y val="4.7453703703703801E-4"/>
          <c:w val="0.8367645833333337"/>
          <c:h val="0.81667407407407566"/>
        </c:manualLayout>
      </c:layout>
      <c:scatterChart>
        <c:scatterStyle val="lineMarker"/>
        <c:varyColors val="0"/>
        <c:ser>
          <c:idx val="0"/>
          <c:order val="0"/>
          <c:tx>
            <c:strRef>
              <c:f>'PNB B2'!$F$1:$G$1</c:f>
              <c:strCache>
                <c:ptCount val="1"/>
                <c:pt idx="0">
                  <c:v>W DES SBA-15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diamond"/>
            <c:size val="5"/>
            <c:spPr>
              <a:noFill/>
              <a:ln>
                <a:solidFill>
                  <a:sysClr val="windowText" lastClr="000000"/>
                </a:solidFill>
              </a:ln>
            </c:spPr>
          </c:marker>
          <c:xVal>
            <c:numRef>
              <c:f>'PNB B2'!$F$3:$F$13</c:f>
              <c:numCache>
                <c:formatCode>General</c:formatCode>
                <c:ptCount val="11"/>
                <c:pt idx="0">
                  <c:v>3.0693999999999999</c:v>
                </c:pt>
                <c:pt idx="1">
                  <c:v>3.3935</c:v>
                </c:pt>
                <c:pt idx="2">
                  <c:v>3.84</c:v>
                </c:pt>
                <c:pt idx="3">
                  <c:v>4.3491</c:v>
                </c:pt>
                <c:pt idx="4">
                  <c:v>5.0130999999999997</c:v>
                </c:pt>
                <c:pt idx="5">
                  <c:v>5.8098999999999998</c:v>
                </c:pt>
                <c:pt idx="6">
                  <c:v>6.5694999999999997</c:v>
                </c:pt>
                <c:pt idx="7">
                  <c:v>7.8783000000000003</c:v>
                </c:pt>
                <c:pt idx="8">
                  <c:v>9.6334999999999997</c:v>
                </c:pt>
                <c:pt idx="9">
                  <c:v>16.091799999999999</c:v>
                </c:pt>
                <c:pt idx="10">
                  <c:v>25.636900000000001</c:v>
                </c:pt>
              </c:numCache>
            </c:numRef>
          </c:xVal>
          <c:yVal>
            <c:numRef>
              <c:f>'PNB B2'!$G$3:$G$13</c:f>
              <c:numCache>
                <c:formatCode>0.00E+00</c:formatCode>
                <c:ptCount val="11"/>
                <c:pt idx="0">
                  <c:v>0.60831000000000002</c:v>
                </c:pt>
                <c:pt idx="1">
                  <c:v>1.3123</c:v>
                </c:pt>
                <c:pt idx="2">
                  <c:v>0.23307</c:v>
                </c:pt>
                <c:pt idx="3">
                  <c:v>8.4917999999999993E-2</c:v>
                </c:pt>
                <c:pt idx="4">
                  <c:v>8.4984000000000004E-2</c:v>
                </c:pt>
                <c:pt idx="5">
                  <c:v>6.9872000000000004E-2</c:v>
                </c:pt>
                <c:pt idx="6">
                  <c:v>2.7101E-2</c:v>
                </c:pt>
                <c:pt idx="7">
                  <c:v>4.2104999999999997E-2</c:v>
                </c:pt>
                <c:pt idx="8">
                  <c:v>3.1660000000000001E-2</c:v>
                </c:pt>
                <c:pt idx="9">
                  <c:v>1.7871000000000001E-2</c:v>
                </c:pt>
                <c:pt idx="10">
                  <c:v>2.6877000000000002E-2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814144"/>
        <c:axId val="158814720"/>
      </c:scatterChart>
      <c:valAx>
        <c:axId val="158814144"/>
        <c:scaling>
          <c:orientation val="minMax"/>
          <c:max val="2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 sz="1000" b="1" i="0" baseline="0">
                    <a:effectLst/>
                  </a:rPr>
                  <a:t>Pore size distribution (nm)</a:t>
                </a:r>
                <a:endParaRPr lang="en-GB" sz="400">
                  <a:effectLst/>
                </a:endParaRPr>
              </a:p>
            </c:rich>
          </c:tx>
          <c:layout>
            <c:manualLayout>
              <c:xMode val="edge"/>
              <c:yMode val="edge"/>
              <c:x val="0.30694860162347254"/>
              <c:y val="0.91029495762368917"/>
            </c:manualLayout>
          </c:layout>
          <c:overlay val="0"/>
        </c:title>
        <c:numFmt formatCode="General" sourceLinked="1"/>
        <c:majorTickMark val="in"/>
        <c:minorTickMark val="in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8814720"/>
        <c:crosses val="autoZero"/>
        <c:crossBetween val="midCat"/>
        <c:majorUnit val="5"/>
        <c:minorUnit val="5"/>
      </c:valAx>
      <c:valAx>
        <c:axId val="158814720"/>
        <c:scaling>
          <c:orientation val="minMax"/>
          <c:max val="5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dV(d) (ml/g)</a:t>
                </a:r>
              </a:p>
            </c:rich>
          </c:tx>
          <c:layout>
            <c:manualLayout>
              <c:xMode val="edge"/>
              <c:yMode val="edge"/>
              <c:x val="5.2166657975700054E-3"/>
              <c:y val="0.26279093967879563"/>
            </c:manualLayout>
          </c:layout>
          <c:overlay val="0"/>
        </c:title>
        <c:numFmt formatCode="0.00E+00" sourceLinked="1"/>
        <c:majorTickMark val="none"/>
        <c:minorTickMark val="none"/>
        <c:tickLblPos val="none"/>
        <c:crossAx val="158814144"/>
        <c:crosses val="autoZero"/>
        <c:crossBetween val="midCat"/>
        <c:majorUnit val="1"/>
        <c:minorUnit val="1"/>
      </c:valAx>
      <c:spPr>
        <a:solidFill>
          <a:sysClr val="window" lastClr="FFFFFF"/>
        </a:solidFill>
        <a:ln w="190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375937500000022"/>
          <c:y val="3.5880555555555596E-2"/>
          <c:w val="0.77803923611111292"/>
          <c:h val="0.79264617964421114"/>
        </c:manualLayout>
      </c:layout>
      <c:scatterChart>
        <c:scatterStyle val="lineMarker"/>
        <c:varyColors val="0"/>
        <c:ser>
          <c:idx val="0"/>
          <c:order val="0"/>
          <c:tx>
            <c:strRef>
              <c:f>'PNB 300'!$A$1:$C$1</c:f>
              <c:strCache>
                <c:ptCount val="1"/>
                <c:pt idx="0">
                  <c:v>Adsorption-desorption SBA-15</c:v>
                </c:pt>
              </c:strCache>
            </c:strRef>
          </c:tx>
          <c:spPr>
            <a:ln w="12700">
              <a:solidFill>
                <a:sysClr val="windowText" lastClr="000000"/>
              </a:solidFill>
            </a:ln>
          </c:spPr>
          <c:marker>
            <c:symbol val="diamond"/>
            <c:size val="5"/>
            <c:spPr>
              <a:noFill/>
              <a:ln>
                <a:solidFill>
                  <a:sysClr val="windowText" lastClr="000000"/>
                </a:solidFill>
              </a:ln>
            </c:spPr>
          </c:marker>
          <c:xVal>
            <c:numRef>
              <c:f>'PNB 300'!$A$3:$A$89</c:f>
              <c:numCache>
                <c:formatCode>0.00E+00</c:formatCode>
                <c:ptCount val="86"/>
                <c:pt idx="0">
                  <c:v>9.2429999999999995E-3</c:v>
                </c:pt>
                <c:pt idx="1">
                  <c:v>1.208E-2</c:v>
                </c:pt>
                <c:pt idx="2">
                  <c:v>2.0669E-2</c:v>
                </c:pt>
                <c:pt idx="3">
                  <c:v>3.8181E-2</c:v>
                </c:pt>
                <c:pt idx="4">
                  <c:v>5.0980999999999999E-2</c:v>
                </c:pt>
                <c:pt idx="5">
                  <c:v>7.3205999999999993E-2</c:v>
                </c:pt>
                <c:pt idx="6">
                  <c:v>8.8543999999999998E-2</c:v>
                </c:pt>
                <c:pt idx="7">
                  <c:v>0.147561</c:v>
                </c:pt>
                <c:pt idx="8">
                  <c:v>0.19638900000000001</c:v>
                </c:pt>
                <c:pt idx="9">
                  <c:v>0.24674399999999999</c:v>
                </c:pt>
                <c:pt idx="10">
                  <c:v>0.28921599999999997</c:v>
                </c:pt>
                <c:pt idx="11">
                  <c:v>0.34506999999999999</c:v>
                </c:pt>
                <c:pt idx="12">
                  <c:v>0.396254</c:v>
                </c:pt>
                <c:pt idx="13">
                  <c:v>0.43746800000000002</c:v>
                </c:pt>
                <c:pt idx="14">
                  <c:v>0.48677599999999999</c:v>
                </c:pt>
                <c:pt idx="15">
                  <c:v>0.51661500000000005</c:v>
                </c:pt>
                <c:pt idx="16">
                  <c:v>0.54610599999999998</c:v>
                </c:pt>
                <c:pt idx="17">
                  <c:v>0.58781399999999995</c:v>
                </c:pt>
                <c:pt idx="18">
                  <c:v>0.63744900000000004</c:v>
                </c:pt>
                <c:pt idx="19">
                  <c:v>0.73567300000000002</c:v>
                </c:pt>
                <c:pt idx="20">
                  <c:v>0.78816600000000003</c:v>
                </c:pt>
                <c:pt idx="21">
                  <c:v>0.84847799999999995</c:v>
                </c:pt>
                <c:pt idx="22">
                  <c:v>0.94732000000000005</c:v>
                </c:pt>
                <c:pt idx="23">
                  <c:v>0.98575500000000005</c:v>
                </c:pt>
                <c:pt idx="24">
                  <c:v>0.94049799999999995</c:v>
                </c:pt>
                <c:pt idx="25">
                  <c:v>0.90304399999999996</c:v>
                </c:pt>
                <c:pt idx="26">
                  <c:v>0.80014399999999997</c:v>
                </c:pt>
                <c:pt idx="27">
                  <c:v>0.76088699999999998</c:v>
                </c:pt>
                <c:pt idx="28">
                  <c:v>0.692554</c:v>
                </c:pt>
                <c:pt idx="29">
                  <c:v>0.65798699999999999</c:v>
                </c:pt>
                <c:pt idx="30">
                  <c:v>0.60472300000000001</c:v>
                </c:pt>
                <c:pt idx="31">
                  <c:v>0.55417099999999997</c:v>
                </c:pt>
                <c:pt idx="32">
                  <c:v>0.50470300000000001</c:v>
                </c:pt>
                <c:pt idx="33">
                  <c:v>0.45073299999999999</c:v>
                </c:pt>
                <c:pt idx="34">
                  <c:v>0.40118500000000001</c:v>
                </c:pt>
                <c:pt idx="35">
                  <c:v>0.36165799999999998</c:v>
                </c:pt>
                <c:pt idx="36">
                  <c:v>0.29168899999999998</c:v>
                </c:pt>
                <c:pt idx="37">
                  <c:v>0.25936900000000002</c:v>
                </c:pt>
                <c:pt idx="38">
                  <c:v>0.19367599999999999</c:v>
                </c:pt>
                <c:pt idx="39">
                  <c:v>0.17977099999999999</c:v>
                </c:pt>
                <c:pt idx="40">
                  <c:v>0.102383</c:v>
                </c:pt>
                <c:pt idx="41">
                  <c:v>9.4209000000000001E-2</c:v>
                </c:pt>
                <c:pt idx="42">
                  <c:v>6.3781000000000004E-2</c:v>
                </c:pt>
                <c:pt idx="43">
                  <c:v>4.8632000000000002E-2</c:v>
                </c:pt>
                <c:pt idx="44">
                  <c:v>2.5999000000000001E-2</c:v>
                </c:pt>
              </c:numCache>
            </c:numRef>
          </c:xVal>
          <c:yVal>
            <c:numRef>
              <c:f>'PNB 300'!$B$3:$B$89</c:f>
              <c:numCache>
                <c:formatCode>General</c:formatCode>
                <c:ptCount val="86"/>
                <c:pt idx="0">
                  <c:v>40.214500000000001</c:v>
                </c:pt>
                <c:pt idx="1">
                  <c:v>41.8108</c:v>
                </c:pt>
                <c:pt idx="2">
                  <c:v>45.0807</c:v>
                </c:pt>
                <c:pt idx="3">
                  <c:v>49.7958</c:v>
                </c:pt>
                <c:pt idx="4">
                  <c:v>52.584099999999999</c:v>
                </c:pt>
                <c:pt idx="5">
                  <c:v>56.750100000000003</c:v>
                </c:pt>
                <c:pt idx="6">
                  <c:v>59.417900000000003</c:v>
                </c:pt>
                <c:pt idx="7">
                  <c:v>68.607200000000006</c:v>
                </c:pt>
                <c:pt idx="8">
                  <c:v>76.330600000000004</c:v>
                </c:pt>
                <c:pt idx="9">
                  <c:v>84.501599999999996</c:v>
                </c:pt>
                <c:pt idx="10">
                  <c:v>91.183800000000005</c:v>
                </c:pt>
                <c:pt idx="11">
                  <c:v>101.0791</c:v>
                </c:pt>
                <c:pt idx="12">
                  <c:v>109.93689999999999</c:v>
                </c:pt>
                <c:pt idx="13">
                  <c:v>117.2285</c:v>
                </c:pt>
                <c:pt idx="14">
                  <c:v>125.83410000000001</c:v>
                </c:pt>
                <c:pt idx="15">
                  <c:v>131.11949999999999</c:v>
                </c:pt>
                <c:pt idx="16">
                  <c:v>135.83539999999999</c:v>
                </c:pt>
                <c:pt idx="17">
                  <c:v>141.50540000000001</c:v>
                </c:pt>
                <c:pt idx="18">
                  <c:v>146.2724</c:v>
                </c:pt>
                <c:pt idx="19">
                  <c:v>150.55850000000001</c:v>
                </c:pt>
                <c:pt idx="20">
                  <c:v>152.4829</c:v>
                </c:pt>
                <c:pt idx="21">
                  <c:v>154.94540000000001</c:v>
                </c:pt>
                <c:pt idx="22">
                  <c:v>159.53980000000001</c:v>
                </c:pt>
                <c:pt idx="23">
                  <c:v>162.09899999999999</c:v>
                </c:pt>
                <c:pt idx="24">
                  <c:v>164.0788</c:v>
                </c:pt>
                <c:pt idx="25">
                  <c:v>165.62430000000001</c:v>
                </c:pt>
                <c:pt idx="26">
                  <c:v>162.40600000000001</c:v>
                </c:pt>
                <c:pt idx="27">
                  <c:v>162.589</c:v>
                </c:pt>
                <c:pt idx="28">
                  <c:v>159.85169999999999</c:v>
                </c:pt>
                <c:pt idx="29">
                  <c:v>158.88550000000001</c:v>
                </c:pt>
                <c:pt idx="30">
                  <c:v>156.49690000000001</c:v>
                </c:pt>
                <c:pt idx="31">
                  <c:v>154.21279999999999</c:v>
                </c:pt>
                <c:pt idx="32">
                  <c:v>151.749</c:v>
                </c:pt>
                <c:pt idx="33">
                  <c:v>145.18729999999999</c:v>
                </c:pt>
                <c:pt idx="34">
                  <c:v>122.97410000000001</c:v>
                </c:pt>
                <c:pt idx="35">
                  <c:v>112.86969999999999</c:v>
                </c:pt>
                <c:pt idx="36">
                  <c:v>99.592299999999994</c:v>
                </c:pt>
                <c:pt idx="37">
                  <c:v>93.985799999999998</c:v>
                </c:pt>
                <c:pt idx="38">
                  <c:v>82.254000000000005</c:v>
                </c:pt>
                <c:pt idx="39">
                  <c:v>79.771900000000002</c:v>
                </c:pt>
                <c:pt idx="40">
                  <c:v>66.285700000000006</c:v>
                </c:pt>
                <c:pt idx="41">
                  <c:v>64.740899999999996</c:v>
                </c:pt>
                <c:pt idx="42">
                  <c:v>58.6586</c:v>
                </c:pt>
                <c:pt idx="43">
                  <c:v>55.221400000000003</c:v>
                </c:pt>
                <c:pt idx="44">
                  <c:v>49.185699999999997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816448"/>
        <c:axId val="158817024"/>
      </c:scatterChart>
      <c:valAx>
        <c:axId val="158816448"/>
        <c:scaling>
          <c:orientation val="minMax"/>
          <c:max val="1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P/P0</a:t>
                </a:r>
              </a:p>
            </c:rich>
          </c:tx>
          <c:layout>
            <c:manualLayout>
              <c:xMode val="edge"/>
              <c:yMode val="edge"/>
              <c:x val="0.50114025481914093"/>
              <c:y val="0.91029495762368939"/>
            </c:manualLayout>
          </c:layout>
          <c:overlay val="0"/>
        </c:title>
        <c:numFmt formatCode="General" sourceLinked="0"/>
        <c:majorTickMark val="in"/>
        <c:minorTickMark val="in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8817024"/>
        <c:crosses val="autoZero"/>
        <c:crossBetween val="midCat"/>
        <c:majorUnit val="0.2"/>
        <c:minorUnit val="0.2"/>
      </c:valAx>
      <c:valAx>
        <c:axId val="158817024"/>
        <c:scaling>
          <c:orientation val="minMax"/>
          <c:max val="3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Volume (ml/g)</a:t>
                </a:r>
              </a:p>
            </c:rich>
          </c:tx>
          <c:layout>
            <c:manualLayout>
              <c:xMode val="edge"/>
              <c:yMode val="edge"/>
              <c:x val="2.7776329283342891E-3"/>
              <c:y val="0.21532762149224741"/>
            </c:manualLayout>
          </c:layout>
          <c:overlay val="0"/>
        </c:title>
        <c:numFmt formatCode="General" sourceLinked="1"/>
        <c:majorTickMark val="in"/>
        <c:minorTickMark val="in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8816448"/>
        <c:crosses val="autoZero"/>
        <c:crossBetween val="midCat"/>
        <c:majorUnit val="50"/>
        <c:minorUnit val="50"/>
      </c:valAx>
      <c:spPr>
        <a:solidFill>
          <a:sysClr val="window" lastClr="FFFFFF"/>
        </a:solidFill>
        <a:ln w="190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325208333333342"/>
          <c:y val="4.7453703703703801E-4"/>
          <c:w val="0.8367645833333337"/>
          <c:h val="0.81667407407407566"/>
        </c:manualLayout>
      </c:layout>
      <c:scatterChart>
        <c:scatterStyle val="lineMarker"/>
        <c:varyColors val="0"/>
        <c:ser>
          <c:idx val="0"/>
          <c:order val="0"/>
          <c:tx>
            <c:strRef>
              <c:f>'PNB 300'!$F$1:$G$1</c:f>
              <c:strCache>
                <c:ptCount val="1"/>
                <c:pt idx="0">
                  <c:v>W DES SBA-15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diamond"/>
            <c:size val="5"/>
            <c:spPr>
              <a:noFill/>
              <a:ln>
                <a:solidFill>
                  <a:sysClr val="windowText" lastClr="000000"/>
                </a:solidFill>
              </a:ln>
            </c:spPr>
          </c:marker>
          <c:xVal>
            <c:numRef>
              <c:f>'PNB 300'!$F$3:$F$47</c:f>
              <c:numCache>
                <c:formatCode>General</c:formatCode>
                <c:ptCount val="44"/>
                <c:pt idx="0">
                  <c:v>1.1933</c:v>
                </c:pt>
                <c:pt idx="1">
                  <c:v>1.3219000000000001</c:v>
                </c:pt>
                <c:pt idx="2">
                  <c:v>1.4513</c:v>
                </c:pt>
                <c:pt idx="3">
                  <c:v>1.5556000000000001</c:v>
                </c:pt>
                <c:pt idx="4">
                  <c:v>1.7681</c:v>
                </c:pt>
                <c:pt idx="5">
                  <c:v>1.9938</c:v>
                </c:pt>
                <c:pt idx="6">
                  <c:v>2.1960999999999999</c:v>
                </c:pt>
                <c:pt idx="7">
                  <c:v>2.4523000000000001</c:v>
                </c:pt>
                <c:pt idx="8">
                  <c:v>2.7507999999999999</c:v>
                </c:pt>
                <c:pt idx="9">
                  <c:v>3.0952000000000002</c:v>
                </c:pt>
                <c:pt idx="10">
                  <c:v>3.4188000000000001</c:v>
                </c:pt>
                <c:pt idx="11">
                  <c:v>3.8496999999999999</c:v>
                </c:pt>
                <c:pt idx="12">
                  <c:v>4.3563000000000001</c:v>
                </c:pt>
                <c:pt idx="13">
                  <c:v>4.9520999999999997</c:v>
                </c:pt>
                <c:pt idx="14">
                  <c:v>5.7263000000000002</c:v>
                </c:pt>
                <c:pt idx="15">
                  <c:v>6.5324</c:v>
                </c:pt>
                <c:pt idx="16">
                  <c:v>7.8964999999999996</c:v>
                </c:pt>
                <c:pt idx="17">
                  <c:v>9.7626000000000008</c:v>
                </c:pt>
                <c:pt idx="18">
                  <c:v>16.006699999999999</c:v>
                </c:pt>
                <c:pt idx="19">
                  <c:v>27.766300000000001</c:v>
                </c:pt>
              </c:numCache>
            </c:numRef>
          </c:xVal>
          <c:yVal>
            <c:numRef>
              <c:f>'PNB 300'!$G$3:$G$47</c:f>
              <c:numCache>
                <c:formatCode>0.00E+00</c:formatCode>
                <c:ptCount val="44"/>
                <c:pt idx="0">
                  <c:v>4.5442999999999997E-2</c:v>
                </c:pt>
                <c:pt idx="1">
                  <c:v>0.11353000000000001</c:v>
                </c:pt>
                <c:pt idx="2">
                  <c:v>0.15958</c:v>
                </c:pt>
                <c:pt idx="3">
                  <c:v>0.20749000000000001</c:v>
                </c:pt>
                <c:pt idx="4">
                  <c:v>0.26967000000000002</c:v>
                </c:pt>
                <c:pt idx="5">
                  <c:v>0.38502999999999998</c:v>
                </c:pt>
                <c:pt idx="6">
                  <c:v>0.43686999999999998</c:v>
                </c:pt>
                <c:pt idx="7">
                  <c:v>0.45862999999999998</c:v>
                </c:pt>
                <c:pt idx="8">
                  <c:v>0.54925999999999997</c:v>
                </c:pt>
                <c:pt idx="9">
                  <c:v>0.82433999999999996</c:v>
                </c:pt>
                <c:pt idx="10">
                  <c:v>1.5510999999999999</c:v>
                </c:pt>
                <c:pt idx="11">
                  <c:v>0.36814999999999998</c:v>
                </c:pt>
                <c:pt idx="12">
                  <c:v>0.12572</c:v>
                </c:pt>
                <c:pt idx="13">
                  <c:v>0.10306999999999999</c:v>
                </c:pt>
                <c:pt idx="14">
                  <c:v>9.1474E-2</c:v>
                </c:pt>
                <c:pt idx="15">
                  <c:v>4.7763E-2</c:v>
                </c:pt>
                <c:pt idx="16">
                  <c:v>5.9809000000000001E-2</c:v>
                </c:pt>
                <c:pt idx="17">
                  <c:v>0</c:v>
                </c:pt>
                <c:pt idx="18">
                  <c:v>2.1616E-2</c:v>
                </c:pt>
                <c:pt idx="19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9064640"/>
        <c:axId val="159065216"/>
      </c:scatterChart>
      <c:valAx>
        <c:axId val="159064640"/>
        <c:scaling>
          <c:orientation val="minMax"/>
          <c:max val="2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 sz="1000" b="1" i="0" baseline="0">
                    <a:effectLst/>
                  </a:rPr>
                  <a:t>Pore size distribution (nm)</a:t>
                </a:r>
                <a:endParaRPr lang="en-GB" sz="400">
                  <a:effectLst/>
                </a:endParaRPr>
              </a:p>
            </c:rich>
          </c:tx>
          <c:layout>
            <c:manualLayout>
              <c:xMode val="edge"/>
              <c:yMode val="edge"/>
              <c:x val="0.30694860162347254"/>
              <c:y val="0.91029495762368917"/>
            </c:manualLayout>
          </c:layout>
          <c:overlay val="0"/>
        </c:title>
        <c:numFmt formatCode="General" sourceLinked="1"/>
        <c:majorTickMark val="in"/>
        <c:minorTickMark val="in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9065216"/>
        <c:crosses val="autoZero"/>
        <c:crossBetween val="midCat"/>
        <c:majorUnit val="5"/>
        <c:minorUnit val="5"/>
      </c:valAx>
      <c:valAx>
        <c:axId val="159065216"/>
        <c:scaling>
          <c:orientation val="minMax"/>
          <c:max val="5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dV(d) (ml/g)</a:t>
                </a:r>
              </a:p>
            </c:rich>
          </c:tx>
          <c:layout>
            <c:manualLayout>
              <c:xMode val="edge"/>
              <c:yMode val="edge"/>
              <c:x val="5.2166657975700054E-3"/>
              <c:y val="0.26279093967879563"/>
            </c:manualLayout>
          </c:layout>
          <c:overlay val="0"/>
        </c:title>
        <c:numFmt formatCode="0.00E+00" sourceLinked="1"/>
        <c:majorTickMark val="none"/>
        <c:minorTickMark val="none"/>
        <c:tickLblPos val="none"/>
        <c:crossAx val="159064640"/>
        <c:crosses val="autoZero"/>
        <c:crossBetween val="midCat"/>
        <c:majorUnit val="1"/>
        <c:minorUnit val="1"/>
      </c:valAx>
      <c:spPr>
        <a:solidFill>
          <a:sysClr val="window" lastClr="FFFFFF"/>
        </a:solidFill>
        <a:ln w="190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375937500000022"/>
          <c:y val="3.5880555555555596E-2"/>
          <c:w val="0.77803923611111292"/>
          <c:h val="0.79264617964421114"/>
        </c:manualLayout>
      </c:layout>
      <c:scatterChart>
        <c:scatterStyle val="lineMarker"/>
        <c:varyColors val="0"/>
        <c:ser>
          <c:idx val="0"/>
          <c:order val="0"/>
          <c:tx>
            <c:strRef>
              <c:f>'PNB 500'!$A$1:$C$1</c:f>
              <c:strCache>
                <c:ptCount val="1"/>
                <c:pt idx="0">
                  <c:v>Adsorption-desorption SBA-15</c:v>
                </c:pt>
              </c:strCache>
            </c:strRef>
          </c:tx>
          <c:spPr>
            <a:ln w="12700">
              <a:solidFill>
                <a:sysClr val="windowText" lastClr="000000"/>
              </a:solidFill>
            </a:ln>
          </c:spPr>
          <c:marker>
            <c:symbol val="diamond"/>
            <c:size val="5"/>
            <c:spPr>
              <a:noFill/>
              <a:ln>
                <a:solidFill>
                  <a:sysClr val="windowText" lastClr="000000"/>
                </a:solidFill>
              </a:ln>
            </c:spPr>
          </c:marker>
          <c:xVal>
            <c:numRef>
              <c:f>'PNB 500'!$A$3:$A$89</c:f>
              <c:numCache>
                <c:formatCode>0.00E+00</c:formatCode>
                <c:ptCount val="86"/>
                <c:pt idx="0">
                  <c:v>7.0060000000000001E-3</c:v>
                </c:pt>
                <c:pt idx="1">
                  <c:v>1.1931000000000001E-2</c:v>
                </c:pt>
                <c:pt idx="2">
                  <c:v>2.317E-2</c:v>
                </c:pt>
                <c:pt idx="3">
                  <c:v>4.3160999999999998E-2</c:v>
                </c:pt>
                <c:pt idx="4">
                  <c:v>5.5793000000000002E-2</c:v>
                </c:pt>
                <c:pt idx="5">
                  <c:v>7.8782000000000005E-2</c:v>
                </c:pt>
                <c:pt idx="6">
                  <c:v>9.4014E-2</c:v>
                </c:pt>
                <c:pt idx="7">
                  <c:v>0.152617</c:v>
                </c:pt>
                <c:pt idx="8">
                  <c:v>0.196551</c:v>
                </c:pt>
                <c:pt idx="9">
                  <c:v>0.248004</c:v>
                </c:pt>
                <c:pt idx="10">
                  <c:v>0.29098400000000002</c:v>
                </c:pt>
                <c:pt idx="11">
                  <c:v>0.34774500000000003</c:v>
                </c:pt>
                <c:pt idx="12">
                  <c:v>0.39716800000000002</c:v>
                </c:pt>
                <c:pt idx="13">
                  <c:v>0.440496</c:v>
                </c:pt>
                <c:pt idx="14">
                  <c:v>0.48660300000000001</c:v>
                </c:pt>
                <c:pt idx="15">
                  <c:v>0.51948700000000003</c:v>
                </c:pt>
                <c:pt idx="16">
                  <c:v>0.54556000000000004</c:v>
                </c:pt>
                <c:pt idx="17">
                  <c:v>0.58766700000000005</c:v>
                </c:pt>
                <c:pt idx="18">
                  <c:v>0.63907599999999998</c:v>
                </c:pt>
                <c:pt idx="19">
                  <c:v>0.740761</c:v>
                </c:pt>
                <c:pt idx="20">
                  <c:v>0.78890499999999997</c:v>
                </c:pt>
                <c:pt idx="21">
                  <c:v>0.854348</c:v>
                </c:pt>
                <c:pt idx="22">
                  <c:v>0.94857800000000003</c:v>
                </c:pt>
                <c:pt idx="23">
                  <c:v>0.98596899999999998</c:v>
                </c:pt>
                <c:pt idx="24">
                  <c:v>0.93752800000000003</c:v>
                </c:pt>
                <c:pt idx="25">
                  <c:v>0.90378499999999995</c:v>
                </c:pt>
                <c:pt idx="26">
                  <c:v>0.79931300000000005</c:v>
                </c:pt>
                <c:pt idx="27">
                  <c:v>0.763208</c:v>
                </c:pt>
                <c:pt idx="28">
                  <c:v>0.69720899999999997</c:v>
                </c:pt>
                <c:pt idx="29">
                  <c:v>0.66132100000000005</c:v>
                </c:pt>
                <c:pt idx="30">
                  <c:v>0.608684</c:v>
                </c:pt>
                <c:pt idx="31">
                  <c:v>0.55990399999999996</c:v>
                </c:pt>
                <c:pt idx="32">
                  <c:v>0.50868999999999998</c:v>
                </c:pt>
                <c:pt idx="33">
                  <c:v>0.45104</c:v>
                </c:pt>
                <c:pt idx="34">
                  <c:v>0.39282</c:v>
                </c:pt>
                <c:pt idx="35">
                  <c:v>0.35365999999999997</c:v>
                </c:pt>
                <c:pt idx="36">
                  <c:v>0.30032999999999999</c:v>
                </c:pt>
                <c:pt idx="37">
                  <c:v>0.25784000000000001</c:v>
                </c:pt>
                <c:pt idx="38">
                  <c:v>0.19291800000000001</c:v>
                </c:pt>
                <c:pt idx="39">
                  <c:v>0.17843000000000001</c:v>
                </c:pt>
                <c:pt idx="40">
                  <c:v>9.7162999999999999E-2</c:v>
                </c:pt>
                <c:pt idx="41">
                  <c:v>9.0287000000000006E-2</c:v>
                </c:pt>
                <c:pt idx="42">
                  <c:v>5.7981999999999999E-2</c:v>
                </c:pt>
                <c:pt idx="43">
                  <c:v>5.0629E-2</c:v>
                </c:pt>
                <c:pt idx="44">
                  <c:v>2.9359E-2</c:v>
                </c:pt>
              </c:numCache>
            </c:numRef>
          </c:xVal>
          <c:yVal>
            <c:numRef>
              <c:f>'PNB 500'!$B$3:$B$89</c:f>
              <c:numCache>
                <c:formatCode>General</c:formatCode>
                <c:ptCount val="86"/>
                <c:pt idx="0">
                  <c:v>15.734299999999999</c:v>
                </c:pt>
                <c:pt idx="1">
                  <c:v>16.77</c:v>
                </c:pt>
                <c:pt idx="2">
                  <c:v>18.368500000000001</c:v>
                </c:pt>
                <c:pt idx="3">
                  <c:v>20.3233</c:v>
                </c:pt>
                <c:pt idx="4">
                  <c:v>21.303100000000001</c:v>
                </c:pt>
                <c:pt idx="5">
                  <c:v>23.035299999999999</c:v>
                </c:pt>
                <c:pt idx="6">
                  <c:v>24.253499999999999</c:v>
                </c:pt>
                <c:pt idx="7">
                  <c:v>27.985299999999999</c:v>
                </c:pt>
                <c:pt idx="8">
                  <c:v>30.900099999999998</c:v>
                </c:pt>
                <c:pt idx="9">
                  <c:v>34.342700000000001</c:v>
                </c:pt>
                <c:pt idx="10">
                  <c:v>37.604199999999999</c:v>
                </c:pt>
                <c:pt idx="11">
                  <c:v>41.614400000000003</c:v>
                </c:pt>
                <c:pt idx="12">
                  <c:v>45.416800000000002</c:v>
                </c:pt>
                <c:pt idx="13">
                  <c:v>49.500999999999998</c:v>
                </c:pt>
                <c:pt idx="14">
                  <c:v>54.771700000000003</c:v>
                </c:pt>
                <c:pt idx="15">
                  <c:v>58.324199999999998</c:v>
                </c:pt>
                <c:pt idx="16">
                  <c:v>62.499099999999999</c:v>
                </c:pt>
                <c:pt idx="17">
                  <c:v>69.850200000000001</c:v>
                </c:pt>
                <c:pt idx="18">
                  <c:v>78.330100000000002</c:v>
                </c:pt>
                <c:pt idx="19">
                  <c:v>100.2704</c:v>
                </c:pt>
                <c:pt idx="20">
                  <c:v>105.1632</c:v>
                </c:pt>
                <c:pt idx="21">
                  <c:v>107.5341</c:v>
                </c:pt>
                <c:pt idx="22">
                  <c:v>112.7243</c:v>
                </c:pt>
                <c:pt idx="23">
                  <c:v>114.95959999999999</c:v>
                </c:pt>
                <c:pt idx="24">
                  <c:v>114.6049</c:v>
                </c:pt>
                <c:pt idx="25">
                  <c:v>114.2283</c:v>
                </c:pt>
                <c:pt idx="26">
                  <c:v>111.48399999999999</c:v>
                </c:pt>
                <c:pt idx="27">
                  <c:v>110.39660000000001</c:v>
                </c:pt>
                <c:pt idx="28">
                  <c:v>107.94889999999999</c:v>
                </c:pt>
                <c:pt idx="29">
                  <c:v>106.7663</c:v>
                </c:pt>
                <c:pt idx="30">
                  <c:v>104.4025</c:v>
                </c:pt>
                <c:pt idx="31">
                  <c:v>91.140699999999995</c:v>
                </c:pt>
                <c:pt idx="32">
                  <c:v>77.725700000000003</c:v>
                </c:pt>
                <c:pt idx="33">
                  <c:v>61.621200000000002</c:v>
                </c:pt>
                <c:pt idx="34">
                  <c:v>53.434100000000001</c:v>
                </c:pt>
                <c:pt idx="35">
                  <c:v>50.0944</c:v>
                </c:pt>
                <c:pt idx="36">
                  <c:v>45.627299999999998</c:v>
                </c:pt>
                <c:pt idx="37">
                  <c:v>41.912799999999997</c:v>
                </c:pt>
                <c:pt idx="38">
                  <c:v>36.781999999999996</c:v>
                </c:pt>
                <c:pt idx="39">
                  <c:v>35.543300000000002</c:v>
                </c:pt>
                <c:pt idx="40">
                  <c:v>28.413</c:v>
                </c:pt>
                <c:pt idx="41">
                  <c:v>27.743600000000001</c:v>
                </c:pt>
                <c:pt idx="42">
                  <c:v>24.404699999999998</c:v>
                </c:pt>
                <c:pt idx="43">
                  <c:v>23.537800000000001</c:v>
                </c:pt>
                <c:pt idx="44">
                  <c:v>20.851600000000001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9066944"/>
        <c:axId val="159067520"/>
      </c:scatterChart>
      <c:valAx>
        <c:axId val="159066944"/>
        <c:scaling>
          <c:orientation val="minMax"/>
          <c:max val="1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P/P0</a:t>
                </a:r>
              </a:p>
            </c:rich>
          </c:tx>
          <c:layout>
            <c:manualLayout>
              <c:xMode val="edge"/>
              <c:yMode val="edge"/>
              <c:x val="0.50114025481914093"/>
              <c:y val="0.91029495762368939"/>
            </c:manualLayout>
          </c:layout>
          <c:overlay val="0"/>
        </c:title>
        <c:numFmt formatCode="General" sourceLinked="0"/>
        <c:majorTickMark val="in"/>
        <c:minorTickMark val="in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9067520"/>
        <c:crosses val="autoZero"/>
        <c:crossBetween val="midCat"/>
        <c:majorUnit val="0.2"/>
        <c:minorUnit val="0.2"/>
      </c:valAx>
      <c:valAx>
        <c:axId val="159067520"/>
        <c:scaling>
          <c:orientation val="minMax"/>
          <c:max val="3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Volume (ml/g)</a:t>
                </a:r>
              </a:p>
            </c:rich>
          </c:tx>
          <c:layout>
            <c:manualLayout>
              <c:xMode val="edge"/>
              <c:yMode val="edge"/>
              <c:x val="2.7776329283342891E-3"/>
              <c:y val="0.21532762149224741"/>
            </c:manualLayout>
          </c:layout>
          <c:overlay val="0"/>
        </c:title>
        <c:numFmt formatCode="General" sourceLinked="1"/>
        <c:majorTickMark val="in"/>
        <c:minorTickMark val="in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9066944"/>
        <c:crosses val="autoZero"/>
        <c:crossBetween val="midCat"/>
        <c:majorUnit val="50"/>
        <c:minorUnit val="50"/>
      </c:valAx>
      <c:spPr>
        <a:solidFill>
          <a:sysClr val="window" lastClr="FFFFFF"/>
        </a:solidFill>
        <a:ln w="190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666750</xdr:colOff>
      <xdr:row>6</xdr:row>
      <xdr:rowOff>152400</xdr:rowOff>
    </xdr:from>
    <xdr:to>
      <xdr:col>3</xdr:col>
      <xdr:colOff>123825</xdr:colOff>
      <xdr:row>18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257175</xdr:colOff>
      <xdr:row>6</xdr:row>
      <xdr:rowOff>142875</xdr:rowOff>
    </xdr:from>
    <xdr:to>
      <xdr:col>7</xdr:col>
      <xdr:colOff>790575</xdr:colOff>
      <xdr:row>18</xdr:row>
      <xdr:rowOff>19050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666750</xdr:colOff>
      <xdr:row>6</xdr:row>
      <xdr:rowOff>152400</xdr:rowOff>
    </xdr:from>
    <xdr:to>
      <xdr:col>3</xdr:col>
      <xdr:colOff>123825</xdr:colOff>
      <xdr:row>18</xdr:row>
      <xdr:rowOff>28575</xdr:rowOff>
    </xdr:to>
    <xdr:graphicFrame macro="">
      <xdr:nvGraphicFramePr>
        <xdr:cNvPr id="19672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257175</xdr:colOff>
      <xdr:row>6</xdr:row>
      <xdr:rowOff>142875</xdr:rowOff>
    </xdr:from>
    <xdr:to>
      <xdr:col>7</xdr:col>
      <xdr:colOff>790575</xdr:colOff>
      <xdr:row>18</xdr:row>
      <xdr:rowOff>19050</xdr:rowOff>
    </xdr:to>
    <xdr:graphicFrame macro="">
      <xdr:nvGraphicFramePr>
        <xdr:cNvPr id="196721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666750</xdr:colOff>
      <xdr:row>6</xdr:row>
      <xdr:rowOff>152400</xdr:rowOff>
    </xdr:from>
    <xdr:to>
      <xdr:col>3</xdr:col>
      <xdr:colOff>123825</xdr:colOff>
      <xdr:row>18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257175</xdr:colOff>
      <xdr:row>6</xdr:row>
      <xdr:rowOff>142875</xdr:rowOff>
    </xdr:from>
    <xdr:to>
      <xdr:col>7</xdr:col>
      <xdr:colOff>790575</xdr:colOff>
      <xdr:row>18</xdr:row>
      <xdr:rowOff>19050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666750</xdr:colOff>
      <xdr:row>6</xdr:row>
      <xdr:rowOff>152400</xdr:rowOff>
    </xdr:from>
    <xdr:to>
      <xdr:col>3</xdr:col>
      <xdr:colOff>123825</xdr:colOff>
      <xdr:row>18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257175</xdr:colOff>
      <xdr:row>6</xdr:row>
      <xdr:rowOff>142875</xdr:rowOff>
    </xdr:from>
    <xdr:to>
      <xdr:col>7</xdr:col>
      <xdr:colOff>790575</xdr:colOff>
      <xdr:row>18</xdr:row>
      <xdr:rowOff>19050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666750</xdr:colOff>
      <xdr:row>6</xdr:row>
      <xdr:rowOff>152400</xdr:rowOff>
    </xdr:from>
    <xdr:to>
      <xdr:col>3</xdr:col>
      <xdr:colOff>123825</xdr:colOff>
      <xdr:row>18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257175</xdr:colOff>
      <xdr:row>6</xdr:row>
      <xdr:rowOff>142875</xdr:rowOff>
    </xdr:from>
    <xdr:to>
      <xdr:col>7</xdr:col>
      <xdr:colOff>790575</xdr:colOff>
      <xdr:row>18</xdr:row>
      <xdr:rowOff>19050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666750</xdr:colOff>
      <xdr:row>6</xdr:row>
      <xdr:rowOff>152400</xdr:rowOff>
    </xdr:from>
    <xdr:to>
      <xdr:col>3</xdr:col>
      <xdr:colOff>123825</xdr:colOff>
      <xdr:row>18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257175</xdr:colOff>
      <xdr:row>6</xdr:row>
      <xdr:rowOff>142875</xdr:rowOff>
    </xdr:from>
    <xdr:to>
      <xdr:col>7</xdr:col>
      <xdr:colOff>790575</xdr:colOff>
      <xdr:row>18</xdr:row>
      <xdr:rowOff>19050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114300</xdr:rowOff>
    </xdr:from>
    <xdr:to>
      <xdr:col>3</xdr:col>
      <xdr:colOff>727350</xdr:colOff>
      <xdr:row>15</xdr:row>
      <xdr:rowOff>136800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219076</xdr:colOff>
      <xdr:row>0</xdr:row>
      <xdr:rowOff>123825</xdr:rowOff>
    </xdr:from>
    <xdr:to>
      <xdr:col>8</xdr:col>
      <xdr:colOff>51076</xdr:colOff>
      <xdr:row>15</xdr:row>
      <xdr:rowOff>146325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1</xdr:row>
      <xdr:rowOff>0</xdr:rowOff>
    </xdr:from>
    <xdr:to>
      <xdr:col>12</xdr:col>
      <xdr:colOff>594000</xdr:colOff>
      <xdr:row>16</xdr:row>
      <xdr:rowOff>22500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2"/>
  <sheetViews>
    <sheetView topLeftCell="G1" workbookViewId="0">
      <selection activeCell="D3" sqref="D3:D48"/>
    </sheetView>
  </sheetViews>
  <sheetFormatPr defaultColWidth="9.140625" defaultRowHeight="15" x14ac:dyDescent="0.25"/>
  <cols>
    <col min="1" max="1" width="17.28515625" customWidth="1"/>
    <col min="2" max="3" width="17" customWidth="1"/>
    <col min="6" max="8" width="17.5703125" customWidth="1"/>
    <col min="10" max="10" width="9.7109375" customWidth="1"/>
    <col min="11" max="12" width="14.140625" customWidth="1"/>
  </cols>
  <sheetData>
    <row r="1" spans="1:12" s="1" customFormat="1" x14ac:dyDescent="0.25">
      <c r="A1" s="16" t="s">
        <v>4</v>
      </c>
      <c r="B1" s="17"/>
      <c r="C1" s="18"/>
      <c r="F1" s="19" t="s">
        <v>5</v>
      </c>
      <c r="G1" s="19"/>
      <c r="H1" s="12"/>
      <c r="K1" s="20"/>
      <c r="L1" s="20"/>
    </row>
    <row r="2" spans="1:12" s="1" customFormat="1" x14ac:dyDescent="0.25">
      <c r="A2" s="11" t="s">
        <v>1</v>
      </c>
      <c r="B2" s="11" t="s">
        <v>0</v>
      </c>
      <c r="C2" s="11" t="s">
        <v>0</v>
      </c>
      <c r="F2" s="11" t="s">
        <v>2</v>
      </c>
      <c r="G2" s="11" t="s">
        <v>3</v>
      </c>
      <c r="H2" s="11" t="s">
        <v>3</v>
      </c>
      <c r="K2" s="12"/>
      <c r="L2" s="12"/>
    </row>
    <row r="3" spans="1:12" x14ac:dyDescent="0.25">
      <c r="A3" s="8">
        <v>7.6140000000000001E-3</v>
      </c>
      <c r="B3">
        <v>0.12859999999999999</v>
      </c>
      <c r="C3" s="4">
        <f>(B3/$B$3)</f>
        <v>1</v>
      </c>
      <c r="D3" s="7">
        <f>B3+50</f>
        <v>50.128599999999999</v>
      </c>
      <c r="E3" s="7"/>
      <c r="F3">
        <v>1.1986000000000001</v>
      </c>
      <c r="G3" s="8">
        <v>0</v>
      </c>
      <c r="H3" s="5" t="e">
        <f>(G3/$G$3)</f>
        <v>#DIV/0!</v>
      </c>
      <c r="I3" s="6">
        <f>G3+0.5</f>
        <v>0.5</v>
      </c>
      <c r="J3" s="7"/>
      <c r="K3" s="7"/>
      <c r="L3" s="6"/>
    </row>
    <row r="4" spans="1:12" x14ac:dyDescent="0.25">
      <c r="A4" s="8">
        <v>1.345E-2</v>
      </c>
      <c r="B4">
        <v>0.34370000000000001</v>
      </c>
      <c r="C4" s="4">
        <f t="shared" ref="C4:C48" si="0">(B4/$B$3)</f>
        <v>2.672628304821151</v>
      </c>
      <c r="D4" s="7">
        <f t="shared" ref="D4:D48" si="1">B4+50</f>
        <v>50.343699999999998</v>
      </c>
      <c r="E4" s="7"/>
      <c r="F4">
        <v>1.2967</v>
      </c>
      <c r="G4" s="8">
        <v>1.0477999999999999E-2</v>
      </c>
      <c r="H4" s="5" t="e">
        <f t="shared" ref="H4:H13" si="2">(G4/$G$3)</f>
        <v>#DIV/0!</v>
      </c>
      <c r="I4" s="6">
        <f t="shared" ref="I4:I22" si="3">G4+0.5</f>
        <v>0.51047799999999999</v>
      </c>
      <c r="J4" s="7"/>
      <c r="K4" s="7" t="s">
        <v>6</v>
      </c>
      <c r="L4" s="6" t="s">
        <v>14</v>
      </c>
    </row>
    <row r="5" spans="1:12" x14ac:dyDescent="0.25">
      <c r="A5" s="8">
        <v>2.4903999999999999E-2</v>
      </c>
      <c r="B5">
        <v>0.69669999999999999</v>
      </c>
      <c r="C5" s="4">
        <f t="shared" si="0"/>
        <v>5.4175738724727838</v>
      </c>
      <c r="D5" s="7">
        <f t="shared" si="1"/>
        <v>50.6967</v>
      </c>
      <c r="E5" s="7"/>
      <c r="F5">
        <v>1.4118999999999999</v>
      </c>
      <c r="G5" s="8">
        <v>3.2933999999999998E-2</v>
      </c>
      <c r="H5" s="5" t="e">
        <f t="shared" si="2"/>
        <v>#DIV/0!</v>
      </c>
      <c r="I5" s="6">
        <f t="shared" si="3"/>
        <v>0.53293400000000002</v>
      </c>
      <c r="J5" s="7"/>
      <c r="K5" s="7" t="s">
        <v>7</v>
      </c>
      <c r="L5" s="6" t="s">
        <v>16</v>
      </c>
    </row>
    <row r="6" spans="1:12" x14ac:dyDescent="0.25">
      <c r="A6" s="8">
        <v>4.5685000000000003E-2</v>
      </c>
      <c r="B6">
        <v>1.425</v>
      </c>
      <c r="C6" s="4">
        <f t="shared" si="0"/>
        <v>11.080870917573874</v>
      </c>
      <c r="D6" s="7">
        <f t="shared" si="1"/>
        <v>51.424999999999997</v>
      </c>
      <c r="E6" s="7"/>
      <c r="F6">
        <v>1.5243</v>
      </c>
      <c r="G6" s="8">
        <v>3.3931999999999997E-2</v>
      </c>
      <c r="H6" s="5" t="e">
        <f t="shared" si="2"/>
        <v>#DIV/0!</v>
      </c>
      <c r="I6" s="6">
        <f t="shared" si="3"/>
        <v>0.53393199999999996</v>
      </c>
      <c r="J6" s="7"/>
      <c r="K6" s="7" t="s">
        <v>8</v>
      </c>
      <c r="L6" s="6" t="s">
        <v>17</v>
      </c>
    </row>
    <row r="7" spans="1:12" x14ac:dyDescent="0.25">
      <c r="A7" s="8">
        <v>5.7529999999999998E-2</v>
      </c>
      <c r="B7">
        <v>1.9596</v>
      </c>
      <c r="C7" s="4">
        <f t="shared" si="0"/>
        <v>15.237947122861588</v>
      </c>
      <c r="D7" s="7">
        <f t="shared" si="1"/>
        <v>51.959600000000002</v>
      </c>
      <c r="E7" s="7"/>
      <c r="F7">
        <v>1.7567999999999999</v>
      </c>
      <c r="G7" s="8">
        <v>8.6971000000000007E-2</v>
      </c>
      <c r="H7" s="5" t="e">
        <f t="shared" si="2"/>
        <v>#DIV/0!</v>
      </c>
      <c r="I7" s="6">
        <f t="shared" si="3"/>
        <v>0.58697100000000002</v>
      </c>
      <c r="J7" s="7"/>
      <c r="K7" s="7" t="s">
        <v>9</v>
      </c>
      <c r="L7" s="6" t="s">
        <v>15</v>
      </c>
    </row>
    <row r="8" spans="1:12" x14ac:dyDescent="0.25">
      <c r="A8" s="8">
        <v>8.0726999999999993E-2</v>
      </c>
      <c r="B8">
        <v>2.9104999999999999</v>
      </c>
      <c r="C8" s="4">
        <f t="shared" si="0"/>
        <v>22.632192846034215</v>
      </c>
      <c r="D8" s="7">
        <f t="shared" si="1"/>
        <v>52.910499999999999</v>
      </c>
      <c r="E8" s="7"/>
      <c r="F8">
        <v>2.0265</v>
      </c>
      <c r="G8" s="8">
        <v>0.12673000000000001</v>
      </c>
      <c r="H8" s="5" t="e">
        <f t="shared" si="2"/>
        <v>#DIV/0!</v>
      </c>
      <c r="I8" s="6">
        <f t="shared" si="3"/>
        <v>0.62673000000000001</v>
      </c>
      <c r="J8" s="7"/>
      <c r="K8" s="7"/>
      <c r="L8" s="6"/>
    </row>
    <row r="9" spans="1:12" x14ac:dyDescent="0.25">
      <c r="A9" s="8">
        <v>9.6800999999999998E-2</v>
      </c>
      <c r="B9">
        <v>3.6036000000000001</v>
      </c>
      <c r="C9" s="4">
        <f t="shared" si="0"/>
        <v>28.021772939346814</v>
      </c>
      <c r="D9" s="7">
        <f t="shared" si="1"/>
        <v>53.6036</v>
      </c>
      <c r="E9" s="7"/>
      <c r="F9">
        <v>2.2181999999999999</v>
      </c>
      <c r="G9" s="8">
        <v>0.13649</v>
      </c>
      <c r="H9" s="5" t="e">
        <f t="shared" si="2"/>
        <v>#DIV/0!</v>
      </c>
      <c r="I9" s="6">
        <f t="shared" si="3"/>
        <v>0.63649</v>
      </c>
      <c r="J9" s="7"/>
      <c r="K9" s="7"/>
      <c r="L9" s="6"/>
    </row>
    <row r="10" spans="1:12" x14ac:dyDescent="0.25">
      <c r="A10" s="8">
        <v>0.149226</v>
      </c>
      <c r="B10">
        <v>5.7698</v>
      </c>
      <c r="C10" s="4">
        <f t="shared" si="0"/>
        <v>44.866251944012447</v>
      </c>
      <c r="D10" s="7">
        <f t="shared" si="1"/>
        <v>55.769800000000004</v>
      </c>
      <c r="E10" s="7"/>
      <c r="F10">
        <v>2.4767000000000001</v>
      </c>
      <c r="G10" s="8">
        <v>0.11645999999999999</v>
      </c>
      <c r="H10" s="5" t="e">
        <f t="shared" si="2"/>
        <v>#DIV/0!</v>
      </c>
      <c r="I10" s="6">
        <f t="shared" si="3"/>
        <v>0.61646000000000001</v>
      </c>
      <c r="J10" s="7"/>
      <c r="K10" s="7"/>
      <c r="L10" s="6"/>
    </row>
    <row r="11" spans="1:12" x14ac:dyDescent="0.25">
      <c r="A11" s="8">
        <v>0.19322600000000001</v>
      </c>
      <c r="B11">
        <v>7.6142000000000003</v>
      </c>
      <c r="C11" s="4">
        <f t="shared" si="0"/>
        <v>59.208398133748062</v>
      </c>
      <c r="D11" s="7">
        <f t="shared" si="1"/>
        <v>57.614199999999997</v>
      </c>
      <c r="E11" s="7"/>
      <c r="F11">
        <v>2.7570999999999999</v>
      </c>
      <c r="G11" s="8">
        <v>0.11638</v>
      </c>
      <c r="H11" s="5" t="e">
        <f t="shared" si="2"/>
        <v>#DIV/0!</v>
      </c>
      <c r="I11" s="6">
        <f t="shared" si="3"/>
        <v>0.61638000000000004</v>
      </c>
      <c r="J11" s="7"/>
      <c r="K11" s="7"/>
      <c r="L11" s="6"/>
    </row>
    <row r="12" spans="1:12" x14ac:dyDescent="0.25">
      <c r="A12" s="8">
        <v>0.248363</v>
      </c>
      <c r="B12">
        <v>9.8005999999999993</v>
      </c>
      <c r="C12" s="4">
        <f t="shared" si="0"/>
        <v>76.2099533437014</v>
      </c>
      <c r="D12" s="7">
        <f t="shared" si="1"/>
        <v>59.800600000000003</v>
      </c>
      <c r="E12" s="7"/>
      <c r="F12">
        <v>3.0531000000000001</v>
      </c>
      <c r="G12" s="8">
        <v>0.12886</v>
      </c>
      <c r="H12" s="5" t="e">
        <f t="shared" si="2"/>
        <v>#DIV/0!</v>
      </c>
      <c r="I12" s="6">
        <f t="shared" si="3"/>
        <v>0.62885999999999997</v>
      </c>
      <c r="J12" s="7"/>
      <c r="K12" s="7"/>
      <c r="L12" s="6"/>
    </row>
    <row r="13" spans="1:12" x14ac:dyDescent="0.25">
      <c r="A13" s="8">
        <v>0.28864699999999999</v>
      </c>
      <c r="B13">
        <v>11.3004</v>
      </c>
      <c r="C13" s="4">
        <f t="shared" si="0"/>
        <v>87.872472783825813</v>
      </c>
      <c r="D13" s="7">
        <f t="shared" si="1"/>
        <v>61.300399999999996</v>
      </c>
      <c r="E13" s="7"/>
      <c r="F13">
        <v>3.3822000000000001</v>
      </c>
      <c r="G13" s="8">
        <v>0.1487</v>
      </c>
      <c r="H13" s="5" t="e">
        <f t="shared" si="2"/>
        <v>#DIV/0!</v>
      </c>
      <c r="I13" s="6">
        <f t="shared" si="3"/>
        <v>0.64870000000000005</v>
      </c>
      <c r="J13" s="7"/>
      <c r="K13" s="7"/>
      <c r="L13" s="6"/>
    </row>
    <row r="14" spans="1:12" x14ac:dyDescent="0.25">
      <c r="A14" s="8">
        <v>0.34753600000000001</v>
      </c>
      <c r="B14">
        <v>13.6782</v>
      </c>
      <c r="C14" s="4">
        <f t="shared" si="0"/>
        <v>106.36236391912909</v>
      </c>
      <c r="D14" s="7">
        <f t="shared" si="1"/>
        <v>63.678200000000004</v>
      </c>
      <c r="E14" s="7"/>
      <c r="F14">
        <v>3.8319000000000001</v>
      </c>
      <c r="G14" s="8">
        <v>0.14410999999999999</v>
      </c>
      <c r="H14" s="5"/>
      <c r="I14" s="6">
        <f t="shared" si="3"/>
        <v>0.64410999999999996</v>
      </c>
      <c r="J14" s="7"/>
      <c r="K14" s="7"/>
      <c r="L14" s="6"/>
    </row>
    <row r="15" spans="1:12" x14ac:dyDescent="0.25">
      <c r="A15" s="8">
        <v>0.39894800000000002</v>
      </c>
      <c r="B15">
        <v>15.900700000000001</v>
      </c>
      <c r="C15" s="4">
        <f t="shared" si="0"/>
        <v>123.64463452566098</v>
      </c>
      <c r="D15" s="7">
        <f t="shared" si="1"/>
        <v>65.900700000000001</v>
      </c>
      <c r="E15" s="7"/>
      <c r="F15">
        <v>4.3726000000000003</v>
      </c>
      <c r="G15" s="8">
        <v>9.5001000000000002E-2</v>
      </c>
      <c r="H15" s="5"/>
      <c r="I15" s="6">
        <f t="shared" si="3"/>
        <v>0.595001</v>
      </c>
      <c r="J15" s="7"/>
      <c r="K15" s="7"/>
      <c r="L15" s="6"/>
    </row>
    <row r="16" spans="1:12" x14ac:dyDescent="0.25">
      <c r="A16" s="8">
        <v>0.439998</v>
      </c>
      <c r="B16">
        <v>17.749600000000001</v>
      </c>
      <c r="C16" s="4">
        <f t="shared" si="0"/>
        <v>138.02177293934682</v>
      </c>
      <c r="D16" s="7">
        <f t="shared" si="1"/>
        <v>67.749600000000001</v>
      </c>
      <c r="E16" s="7"/>
      <c r="F16">
        <v>4.9682000000000004</v>
      </c>
      <c r="G16" s="8">
        <v>2.4112999999999999E-2</v>
      </c>
      <c r="H16" s="5"/>
      <c r="I16" s="6">
        <f t="shared" si="3"/>
        <v>0.52411300000000005</v>
      </c>
      <c r="J16" s="7"/>
      <c r="K16" s="7"/>
      <c r="L16" s="6"/>
    </row>
    <row r="17" spans="1:12" x14ac:dyDescent="0.25">
      <c r="A17" s="8">
        <v>0.49126599999999998</v>
      </c>
      <c r="B17">
        <v>19.764500000000002</v>
      </c>
      <c r="C17" s="4">
        <f t="shared" si="0"/>
        <v>153.68973561430795</v>
      </c>
      <c r="D17" s="7">
        <f t="shared" si="1"/>
        <v>69.764499999999998</v>
      </c>
      <c r="E17" s="7"/>
      <c r="F17">
        <v>5.7553999999999998</v>
      </c>
      <c r="G17" s="8">
        <v>4.4566000000000001E-2</v>
      </c>
      <c r="H17" s="5"/>
      <c r="I17" s="6">
        <f t="shared" si="3"/>
        <v>0.54456599999999999</v>
      </c>
      <c r="J17" s="7"/>
      <c r="K17" s="7"/>
      <c r="L17" s="6"/>
    </row>
    <row r="18" spans="1:12" x14ac:dyDescent="0.25">
      <c r="A18" s="8">
        <v>0.51747799999999999</v>
      </c>
      <c r="B18">
        <v>21.447399999999998</v>
      </c>
      <c r="C18" s="4">
        <f t="shared" si="0"/>
        <v>166.7760497667185</v>
      </c>
      <c r="D18" s="7">
        <f t="shared" si="1"/>
        <v>71.447400000000002</v>
      </c>
      <c r="E18" s="7"/>
      <c r="F18">
        <v>6.5782999999999996</v>
      </c>
      <c r="G18" s="8">
        <v>6.4107999999999998E-2</v>
      </c>
      <c r="H18" s="5"/>
      <c r="I18" s="6">
        <f t="shared" si="3"/>
        <v>0.56410800000000005</v>
      </c>
      <c r="J18" s="7"/>
      <c r="K18" s="7"/>
      <c r="L18" s="6"/>
    </row>
    <row r="19" spans="1:12" x14ac:dyDescent="0.25">
      <c r="A19" s="8">
        <v>0.55166599999999999</v>
      </c>
      <c r="B19">
        <v>22.5808</v>
      </c>
      <c r="C19" s="4">
        <f t="shared" si="0"/>
        <v>175.58942457231728</v>
      </c>
      <c r="D19" s="7">
        <f t="shared" si="1"/>
        <v>72.580799999999996</v>
      </c>
      <c r="E19" s="7"/>
      <c r="F19">
        <v>7.9725999999999999</v>
      </c>
      <c r="G19" s="8">
        <v>3.5930999999999998E-2</v>
      </c>
      <c r="H19" s="5"/>
      <c r="I19" s="6">
        <f t="shared" si="3"/>
        <v>0.53593100000000005</v>
      </c>
      <c r="J19" s="7"/>
      <c r="K19" s="7"/>
      <c r="L19" s="6"/>
    </row>
    <row r="20" spans="1:12" x14ac:dyDescent="0.25">
      <c r="A20" s="8">
        <v>0.589723</v>
      </c>
      <c r="B20">
        <v>24.5337</v>
      </c>
      <c r="C20" s="4">
        <f t="shared" si="0"/>
        <v>190.77527216174184</v>
      </c>
      <c r="D20" s="7">
        <f t="shared" si="1"/>
        <v>74.533699999999996</v>
      </c>
      <c r="E20" s="7"/>
      <c r="F20">
        <v>9.7109000000000005</v>
      </c>
      <c r="G20" s="8">
        <v>4.6246000000000002E-2</v>
      </c>
      <c r="H20" s="5"/>
      <c r="I20" s="6">
        <f t="shared" si="3"/>
        <v>0.54624600000000001</v>
      </c>
      <c r="J20" s="7"/>
      <c r="K20" s="7"/>
      <c r="L20" s="6"/>
    </row>
    <row r="21" spans="1:12" x14ac:dyDescent="0.25">
      <c r="A21" s="8">
        <v>0.63874900000000001</v>
      </c>
      <c r="B21">
        <v>25.802499999999998</v>
      </c>
      <c r="C21" s="4">
        <f t="shared" si="0"/>
        <v>200.64152410575429</v>
      </c>
      <c r="D21" s="7">
        <f t="shared" si="1"/>
        <v>75.802499999999995</v>
      </c>
      <c r="E21" s="7"/>
      <c r="F21">
        <v>15.0844</v>
      </c>
      <c r="G21" s="8">
        <v>2.3552E-2</v>
      </c>
      <c r="H21" s="5"/>
      <c r="I21" s="6">
        <f t="shared" si="3"/>
        <v>0.52355200000000002</v>
      </c>
      <c r="J21" s="7"/>
      <c r="K21" s="7"/>
      <c r="L21" s="6"/>
    </row>
    <row r="22" spans="1:12" x14ac:dyDescent="0.25">
      <c r="A22" s="8">
        <v>0.74257899999999999</v>
      </c>
      <c r="B22">
        <v>29.234100000000002</v>
      </c>
      <c r="C22" s="4">
        <f t="shared" si="0"/>
        <v>227.32581648522554</v>
      </c>
      <c r="D22" s="7">
        <f t="shared" si="1"/>
        <v>79.234099999999998</v>
      </c>
      <c r="E22" s="7"/>
      <c r="F22">
        <v>26.297699999999999</v>
      </c>
      <c r="G22" s="8">
        <v>1.3847E-2</v>
      </c>
      <c r="H22" s="5"/>
      <c r="I22" s="6">
        <f t="shared" si="3"/>
        <v>0.51384700000000005</v>
      </c>
      <c r="J22" s="7"/>
      <c r="K22" s="7"/>
      <c r="L22" s="6"/>
    </row>
    <row r="23" spans="1:12" x14ac:dyDescent="0.25">
      <c r="A23" s="8">
        <v>0.79349199999999998</v>
      </c>
      <c r="B23">
        <v>30.724699999999999</v>
      </c>
      <c r="C23" s="4">
        <f t="shared" si="0"/>
        <v>238.91679626749612</v>
      </c>
      <c r="D23" s="7">
        <f t="shared" si="1"/>
        <v>80.724699999999999</v>
      </c>
      <c r="E23" s="7"/>
      <c r="F23" s="7"/>
      <c r="G23" s="6"/>
      <c r="H23" s="5"/>
      <c r="I23" s="7"/>
      <c r="J23" s="7"/>
      <c r="K23" s="7"/>
      <c r="L23" s="6"/>
    </row>
    <row r="24" spans="1:12" ht="13.5" customHeight="1" x14ac:dyDescent="0.25">
      <c r="A24" s="8">
        <v>0.85050099999999995</v>
      </c>
      <c r="B24">
        <v>33.091200000000001</v>
      </c>
      <c r="C24" s="4">
        <f t="shared" si="0"/>
        <v>257.31881804043547</v>
      </c>
      <c r="D24" s="7">
        <f t="shared" si="1"/>
        <v>83.091200000000001</v>
      </c>
      <c r="E24" s="7"/>
      <c r="F24" s="7"/>
      <c r="G24" s="6"/>
      <c r="H24" s="5"/>
      <c r="I24" s="7"/>
      <c r="J24" s="7"/>
      <c r="K24" s="7"/>
      <c r="L24" s="6"/>
    </row>
    <row r="25" spans="1:12" hidden="1" x14ac:dyDescent="0.25">
      <c r="A25" s="8">
        <v>0.90337400000000001</v>
      </c>
      <c r="B25">
        <v>35.447600000000001</v>
      </c>
      <c r="C25" s="4">
        <f t="shared" si="0"/>
        <v>275.64230171073098</v>
      </c>
      <c r="D25" s="7">
        <f t="shared" si="1"/>
        <v>85.447599999999994</v>
      </c>
      <c r="E25" s="7"/>
      <c r="F25" s="7"/>
      <c r="G25" s="6"/>
      <c r="H25" s="5"/>
      <c r="I25" s="7"/>
      <c r="J25" s="7"/>
      <c r="K25" s="7"/>
      <c r="L25" s="6"/>
    </row>
    <row r="26" spans="1:12" x14ac:dyDescent="0.25">
      <c r="A26" s="8">
        <v>0.95155500000000004</v>
      </c>
      <c r="B26">
        <v>37.286799999999999</v>
      </c>
      <c r="C26" s="4">
        <f t="shared" si="0"/>
        <v>289.94401244167966</v>
      </c>
      <c r="D26" s="7">
        <f t="shared" si="1"/>
        <v>87.286799999999999</v>
      </c>
      <c r="E26" s="7"/>
      <c r="F26" s="7"/>
      <c r="G26" s="6"/>
      <c r="H26" s="5"/>
      <c r="I26" s="7"/>
      <c r="J26" s="7"/>
      <c r="K26" s="7"/>
      <c r="L26" s="6"/>
    </row>
    <row r="27" spans="1:12" x14ac:dyDescent="0.25">
      <c r="A27" s="8">
        <v>0.98666799999999999</v>
      </c>
      <c r="B27">
        <v>39.569400000000002</v>
      </c>
      <c r="C27" s="4">
        <f t="shared" si="0"/>
        <v>307.69362363919134</v>
      </c>
      <c r="D27" s="7">
        <f t="shared" si="1"/>
        <v>89.569400000000002</v>
      </c>
      <c r="E27" s="7"/>
      <c r="F27" s="7"/>
      <c r="G27" s="6"/>
      <c r="H27" s="5"/>
      <c r="I27" s="7"/>
      <c r="J27" s="7"/>
      <c r="K27" s="7"/>
      <c r="L27" s="6"/>
    </row>
    <row r="28" spans="1:12" x14ac:dyDescent="0.25">
      <c r="A28" s="8">
        <v>0.93801100000000004</v>
      </c>
      <c r="B28">
        <v>37.948599999999999</v>
      </c>
      <c r="C28" s="4">
        <f t="shared" si="0"/>
        <v>295.09020217729392</v>
      </c>
      <c r="D28" s="7">
        <f t="shared" si="1"/>
        <v>87.948599999999999</v>
      </c>
      <c r="E28" s="7"/>
      <c r="F28" s="7"/>
      <c r="G28" s="6"/>
      <c r="H28" s="5"/>
      <c r="I28" s="7"/>
      <c r="J28" s="7"/>
      <c r="K28" s="7"/>
      <c r="L28" s="6"/>
    </row>
    <row r="29" spans="1:12" x14ac:dyDescent="0.25">
      <c r="A29" s="8">
        <v>0.894733</v>
      </c>
      <c r="B29">
        <v>36.347499999999997</v>
      </c>
      <c r="C29" s="4">
        <f t="shared" si="0"/>
        <v>282.63996889580091</v>
      </c>
      <c r="D29" s="7">
        <f t="shared" si="1"/>
        <v>86.347499999999997</v>
      </c>
      <c r="E29" s="7"/>
      <c r="F29" s="7"/>
      <c r="G29" s="6"/>
      <c r="H29" s="5"/>
      <c r="I29" s="7"/>
      <c r="J29" s="7"/>
      <c r="K29" s="7"/>
      <c r="L29" s="6"/>
    </row>
    <row r="30" spans="1:12" x14ac:dyDescent="0.25">
      <c r="A30" s="8">
        <v>0.79578499999999996</v>
      </c>
      <c r="B30">
        <v>33.102800000000002</v>
      </c>
      <c r="C30" s="4">
        <f t="shared" si="0"/>
        <v>257.40902021772945</v>
      </c>
      <c r="D30" s="7">
        <f t="shared" si="1"/>
        <v>83.102800000000002</v>
      </c>
      <c r="E30" s="7"/>
      <c r="F30" s="7"/>
      <c r="G30" s="6"/>
      <c r="H30" s="5"/>
      <c r="I30" s="7"/>
      <c r="J30" s="7"/>
      <c r="K30" s="7"/>
      <c r="L30" s="6"/>
    </row>
    <row r="31" spans="1:12" x14ac:dyDescent="0.25">
      <c r="A31" s="8">
        <v>0.764069</v>
      </c>
      <c r="B31">
        <v>31.831800000000001</v>
      </c>
      <c r="C31" s="4">
        <f t="shared" si="0"/>
        <v>247.52566096423018</v>
      </c>
      <c r="D31" s="7">
        <f t="shared" si="1"/>
        <v>81.831800000000001</v>
      </c>
      <c r="E31" s="7"/>
      <c r="F31" s="7"/>
      <c r="G31" s="6"/>
      <c r="H31" s="5"/>
      <c r="I31" s="7"/>
      <c r="J31" s="7"/>
      <c r="K31" s="7"/>
      <c r="L31" s="6"/>
    </row>
    <row r="32" spans="1:12" x14ac:dyDescent="0.25">
      <c r="A32" s="8">
        <v>0.69394299999999998</v>
      </c>
      <c r="B32">
        <v>29.977599999999999</v>
      </c>
      <c r="C32" s="4">
        <f t="shared" si="0"/>
        <v>233.10730948678071</v>
      </c>
      <c r="D32" s="7">
        <f t="shared" si="1"/>
        <v>79.977599999999995</v>
      </c>
      <c r="E32" s="7"/>
      <c r="F32" s="7"/>
      <c r="G32" s="6"/>
      <c r="H32" s="5"/>
      <c r="I32" s="7"/>
      <c r="J32" s="7"/>
      <c r="K32" s="7"/>
      <c r="L32" s="6"/>
    </row>
    <row r="33" spans="1:12" x14ac:dyDescent="0.25">
      <c r="A33" s="8">
        <v>0.66109300000000004</v>
      </c>
      <c r="B33">
        <v>28.7624</v>
      </c>
      <c r="C33" s="4">
        <f t="shared" si="0"/>
        <v>223.65785381026438</v>
      </c>
      <c r="D33" s="7">
        <f t="shared" si="1"/>
        <v>78.7624</v>
      </c>
      <c r="E33" s="7"/>
      <c r="F33" s="7"/>
      <c r="G33" s="6"/>
      <c r="H33" s="5"/>
      <c r="I33" s="7"/>
      <c r="J33" s="7"/>
      <c r="K33" s="7"/>
      <c r="L33" s="6"/>
    </row>
    <row r="34" spans="1:12" x14ac:dyDescent="0.25">
      <c r="A34" s="8">
        <v>0.60461900000000002</v>
      </c>
      <c r="B34">
        <v>27.3752</v>
      </c>
      <c r="C34" s="4">
        <f t="shared" si="0"/>
        <v>212.87091757387248</v>
      </c>
      <c r="D34" s="7">
        <f t="shared" si="1"/>
        <v>77.375200000000007</v>
      </c>
      <c r="E34" s="7"/>
      <c r="F34" s="7"/>
      <c r="G34" s="6"/>
      <c r="H34" s="5"/>
      <c r="I34" s="7"/>
      <c r="J34" s="7"/>
      <c r="K34" s="7"/>
      <c r="L34" s="6"/>
    </row>
    <row r="35" spans="1:12" x14ac:dyDescent="0.25">
      <c r="A35" s="8">
        <v>0.55701699999999998</v>
      </c>
      <c r="B35">
        <v>26.6936</v>
      </c>
      <c r="C35" s="4">
        <f t="shared" si="0"/>
        <v>207.57076205287714</v>
      </c>
      <c r="D35" s="7">
        <f t="shared" si="1"/>
        <v>76.693600000000004</v>
      </c>
      <c r="E35" s="7"/>
      <c r="F35" s="7"/>
      <c r="G35" s="6"/>
      <c r="H35" s="5"/>
      <c r="I35" s="7"/>
      <c r="J35" s="7"/>
      <c r="K35" s="7"/>
      <c r="L35" s="6"/>
    </row>
    <row r="36" spans="1:12" x14ac:dyDescent="0.25">
      <c r="A36" s="8">
        <v>0.50460700000000003</v>
      </c>
      <c r="B36">
        <v>24.7288</v>
      </c>
      <c r="C36" s="4">
        <f t="shared" si="0"/>
        <v>192.29237947122863</v>
      </c>
      <c r="D36" s="7">
        <f t="shared" si="1"/>
        <v>74.728800000000007</v>
      </c>
      <c r="E36" s="7"/>
      <c r="F36" s="7"/>
      <c r="G36" s="6"/>
      <c r="H36" s="5"/>
      <c r="I36" s="7"/>
      <c r="J36" s="7"/>
      <c r="K36" s="7"/>
      <c r="L36" s="6"/>
    </row>
    <row r="37" spans="1:12" x14ac:dyDescent="0.25">
      <c r="A37" s="8">
        <v>0.44648500000000002</v>
      </c>
      <c r="B37">
        <v>21.7943</v>
      </c>
      <c r="C37" s="4">
        <f t="shared" si="0"/>
        <v>169.47356143079315</v>
      </c>
      <c r="D37" s="7">
        <f t="shared" si="1"/>
        <v>71.794299999999993</v>
      </c>
      <c r="E37" s="7"/>
      <c r="F37" s="7"/>
      <c r="G37" s="6"/>
      <c r="H37" s="5"/>
      <c r="I37" s="7"/>
      <c r="J37" s="7"/>
      <c r="K37" s="7"/>
      <c r="L37" s="6"/>
    </row>
    <row r="38" spans="1:12" x14ac:dyDescent="0.25">
      <c r="A38" s="8">
        <v>0.39575199999999999</v>
      </c>
      <c r="B38">
        <v>19.251899999999999</v>
      </c>
      <c r="C38" s="4">
        <f t="shared" si="0"/>
        <v>149.70373250388803</v>
      </c>
      <c r="D38" s="7">
        <f t="shared" si="1"/>
        <v>69.251900000000006</v>
      </c>
      <c r="E38" s="7"/>
      <c r="F38" s="7"/>
      <c r="G38" s="6"/>
      <c r="H38" s="5"/>
      <c r="I38" s="7"/>
      <c r="J38" s="7"/>
      <c r="K38" s="7"/>
      <c r="L38" s="6"/>
    </row>
    <row r="39" spans="1:12" x14ac:dyDescent="0.25">
      <c r="A39" s="8">
        <v>0.35454200000000002</v>
      </c>
      <c r="B39">
        <v>17.421500000000002</v>
      </c>
      <c r="C39" s="4">
        <f t="shared" si="0"/>
        <v>135.47045101088648</v>
      </c>
      <c r="D39" s="7">
        <f t="shared" si="1"/>
        <v>67.421500000000009</v>
      </c>
      <c r="E39" s="7"/>
      <c r="F39" s="7"/>
      <c r="G39" s="6"/>
      <c r="H39" s="5"/>
      <c r="I39" s="7"/>
      <c r="J39" s="7"/>
      <c r="K39" s="7"/>
      <c r="L39" s="6"/>
    </row>
    <row r="40" spans="1:12" x14ac:dyDescent="0.25">
      <c r="A40" s="8">
        <v>0.30198799999999998</v>
      </c>
      <c r="B40">
        <v>15.236800000000001</v>
      </c>
      <c r="C40" s="4">
        <f t="shared" si="0"/>
        <v>118.48211508553656</v>
      </c>
      <c r="D40" s="7">
        <f t="shared" si="1"/>
        <v>65.236800000000002</v>
      </c>
      <c r="E40" s="7"/>
      <c r="F40" s="7"/>
      <c r="G40" s="6"/>
      <c r="H40" s="5"/>
      <c r="I40" s="7"/>
      <c r="J40" s="7"/>
      <c r="K40" s="7"/>
      <c r="L40" s="6"/>
    </row>
    <row r="41" spans="1:12" x14ac:dyDescent="0.25">
      <c r="A41" s="8">
        <v>0.257575</v>
      </c>
      <c r="B41">
        <v>13.345800000000001</v>
      </c>
      <c r="C41" s="4">
        <f t="shared" si="0"/>
        <v>103.77760497667187</v>
      </c>
      <c r="D41" s="7">
        <f t="shared" si="1"/>
        <v>63.345799999999997</v>
      </c>
      <c r="E41" s="7"/>
      <c r="F41" s="7"/>
      <c r="G41" s="6"/>
      <c r="H41" s="5"/>
      <c r="I41" s="7"/>
      <c r="J41" s="7"/>
      <c r="K41" s="7"/>
      <c r="L41" s="6"/>
    </row>
    <row r="42" spans="1:12" x14ac:dyDescent="0.25">
      <c r="A42" s="8">
        <v>0.20449200000000001</v>
      </c>
      <c r="B42">
        <v>10.714</v>
      </c>
      <c r="C42" s="4">
        <f t="shared" si="0"/>
        <v>83.312597200622093</v>
      </c>
      <c r="D42" s="7">
        <f t="shared" si="1"/>
        <v>60.713999999999999</v>
      </c>
      <c r="E42" s="7"/>
      <c r="F42" s="7"/>
      <c r="G42" s="6"/>
      <c r="H42" s="5"/>
      <c r="I42" s="7"/>
      <c r="J42" s="7"/>
      <c r="K42" s="7"/>
      <c r="L42" s="6"/>
    </row>
    <row r="43" spans="1:12" x14ac:dyDescent="0.25">
      <c r="A43" s="8">
        <v>0.18213399999999999</v>
      </c>
      <c r="B43">
        <v>9.5858000000000008</v>
      </c>
      <c r="C43" s="4">
        <f t="shared" si="0"/>
        <v>74.539657853810269</v>
      </c>
      <c r="D43" s="7">
        <f t="shared" si="1"/>
        <v>59.585799999999999</v>
      </c>
      <c r="E43" s="7"/>
      <c r="F43" s="7"/>
      <c r="G43" s="6"/>
      <c r="H43" s="5"/>
      <c r="I43" s="7"/>
      <c r="J43" s="7"/>
      <c r="K43" s="7"/>
      <c r="L43" s="6"/>
    </row>
    <row r="44" spans="1:12" x14ac:dyDescent="0.25">
      <c r="A44" s="8">
        <v>9.5767000000000005E-2</v>
      </c>
      <c r="B44">
        <v>5.3552999999999997</v>
      </c>
      <c r="C44" s="4">
        <f t="shared" si="0"/>
        <v>41.643079315707624</v>
      </c>
      <c r="D44" s="7">
        <f t="shared" si="1"/>
        <v>55.3553</v>
      </c>
      <c r="E44" s="7"/>
      <c r="F44" s="7"/>
      <c r="G44" s="6"/>
      <c r="H44" s="5"/>
      <c r="I44" s="7"/>
      <c r="J44" s="7"/>
      <c r="K44" s="7"/>
      <c r="L44" s="7"/>
    </row>
    <row r="45" spans="1:12" x14ac:dyDescent="0.25">
      <c r="A45" s="8">
        <v>8.8789000000000007E-2</v>
      </c>
      <c r="B45">
        <v>5.0411999999999999</v>
      </c>
      <c r="C45" s="4">
        <f t="shared" si="0"/>
        <v>39.200622083981337</v>
      </c>
      <c r="D45" s="7">
        <f t="shared" si="1"/>
        <v>55.041200000000003</v>
      </c>
      <c r="E45" s="7"/>
      <c r="F45" s="7"/>
      <c r="G45" s="6"/>
      <c r="H45" s="5"/>
      <c r="I45" s="7"/>
      <c r="J45" s="7"/>
      <c r="K45" s="7"/>
      <c r="L45" s="7"/>
    </row>
    <row r="46" spans="1:12" x14ac:dyDescent="0.25">
      <c r="A46" s="8">
        <v>5.5323999999999998E-2</v>
      </c>
      <c r="B46">
        <v>3.3132999999999999</v>
      </c>
      <c r="C46" s="4">
        <f t="shared" si="0"/>
        <v>25.76438569206843</v>
      </c>
      <c r="D46" s="7">
        <f t="shared" si="1"/>
        <v>53.313299999999998</v>
      </c>
      <c r="E46" s="7"/>
      <c r="F46" s="7"/>
      <c r="G46" s="6"/>
      <c r="H46" s="5"/>
      <c r="I46" s="7"/>
      <c r="J46" s="7"/>
      <c r="K46" s="7"/>
      <c r="L46" s="7"/>
    </row>
    <row r="47" spans="1:12" x14ac:dyDescent="0.25">
      <c r="A47" s="8">
        <v>4.8635999999999999E-2</v>
      </c>
      <c r="B47">
        <v>2.9510000000000001</v>
      </c>
      <c r="C47" s="4">
        <f t="shared" si="0"/>
        <v>22.947122861586315</v>
      </c>
      <c r="D47" s="7">
        <f t="shared" si="1"/>
        <v>52.951000000000001</v>
      </c>
      <c r="E47" s="7"/>
      <c r="F47" s="7"/>
      <c r="G47" s="6"/>
      <c r="H47" s="5"/>
      <c r="I47" s="7"/>
      <c r="J47" s="7"/>
      <c r="K47" s="7"/>
      <c r="L47" s="7"/>
    </row>
    <row r="48" spans="1:12" x14ac:dyDescent="0.25">
      <c r="A48" s="8">
        <v>2.7261000000000001E-2</v>
      </c>
      <c r="B48">
        <v>1.7518</v>
      </c>
      <c r="C48" s="4">
        <f t="shared" si="0"/>
        <v>13.622083981337482</v>
      </c>
      <c r="D48" s="7">
        <f t="shared" si="1"/>
        <v>51.751800000000003</v>
      </c>
      <c r="E48" s="7"/>
      <c r="F48" s="7"/>
      <c r="G48" s="7"/>
      <c r="H48" s="7"/>
      <c r="I48" s="7"/>
      <c r="J48" s="7"/>
      <c r="K48" s="7"/>
      <c r="L48" s="7"/>
    </row>
    <row r="49" spans="1:12" x14ac:dyDescent="0.25">
      <c r="A49" s="6"/>
      <c r="B49" s="7"/>
      <c r="C49" s="4"/>
      <c r="D49" s="7"/>
      <c r="E49" s="7"/>
      <c r="F49" s="7"/>
      <c r="G49" s="7"/>
      <c r="H49" s="7"/>
      <c r="I49" s="7"/>
      <c r="J49" s="7"/>
      <c r="K49" s="7"/>
      <c r="L49" s="7"/>
    </row>
    <row r="50" spans="1:12" x14ac:dyDescent="0.25">
      <c r="A50" s="6"/>
      <c r="B50" s="7"/>
      <c r="C50" s="4"/>
      <c r="D50" s="7"/>
      <c r="E50" s="7"/>
      <c r="F50" s="7"/>
      <c r="G50" s="7"/>
      <c r="H50" s="7"/>
      <c r="I50" s="7"/>
      <c r="J50" s="7"/>
      <c r="K50" s="7"/>
      <c r="L50" s="7"/>
    </row>
    <row r="51" spans="1:12" x14ac:dyDescent="0.25">
      <c r="A51" s="6"/>
      <c r="B51" s="7"/>
      <c r="C51" s="4"/>
      <c r="D51" s="7"/>
      <c r="E51" s="7"/>
      <c r="F51" s="7"/>
      <c r="G51" s="7"/>
      <c r="H51" s="7"/>
      <c r="I51" s="7"/>
      <c r="J51" s="7"/>
      <c r="K51" s="7"/>
      <c r="L51" s="7"/>
    </row>
    <row r="52" spans="1:12" x14ac:dyDescent="0.25">
      <c r="A52" s="6"/>
      <c r="B52" s="7"/>
      <c r="C52" s="4"/>
      <c r="D52" s="7"/>
      <c r="E52" s="7"/>
      <c r="F52" s="7"/>
      <c r="G52" s="7"/>
      <c r="H52" s="7"/>
      <c r="I52" s="7"/>
      <c r="J52" s="7"/>
      <c r="K52" s="7"/>
      <c r="L52" s="7"/>
    </row>
    <row r="53" spans="1:12" x14ac:dyDescent="0.25">
      <c r="A53" s="6"/>
      <c r="B53" s="7"/>
      <c r="C53" s="4"/>
      <c r="D53" s="7"/>
      <c r="E53" s="7"/>
      <c r="F53" s="7"/>
      <c r="G53" s="7"/>
      <c r="H53" s="7"/>
      <c r="I53" s="7"/>
      <c r="J53" s="7"/>
      <c r="K53" s="7"/>
      <c r="L53" s="7"/>
    </row>
    <row r="54" spans="1:12" x14ac:dyDescent="0.25">
      <c r="A54" s="6"/>
      <c r="B54" s="7"/>
      <c r="C54" s="4"/>
      <c r="D54" s="7"/>
      <c r="E54" s="7"/>
      <c r="F54" s="7"/>
      <c r="G54" s="7"/>
      <c r="H54" s="7"/>
      <c r="I54" s="7"/>
      <c r="J54" s="7"/>
      <c r="K54" s="7"/>
      <c r="L54" s="7"/>
    </row>
    <row r="55" spans="1:12" x14ac:dyDescent="0.25">
      <c r="A55" s="6"/>
      <c r="B55" s="7"/>
      <c r="C55" s="4"/>
      <c r="D55" s="7"/>
      <c r="E55" s="7"/>
      <c r="F55" s="7"/>
      <c r="G55" s="7"/>
      <c r="H55" s="7"/>
      <c r="I55" s="7"/>
      <c r="J55" s="7"/>
      <c r="K55" s="7"/>
      <c r="L55" s="7"/>
    </row>
    <row r="56" spans="1:12" x14ac:dyDescent="0.25">
      <c r="A56" s="6"/>
      <c r="B56" s="7"/>
      <c r="C56" s="4"/>
      <c r="D56" s="7"/>
      <c r="E56" s="7"/>
      <c r="F56" s="7"/>
      <c r="G56" s="7"/>
      <c r="H56" s="7"/>
      <c r="I56" s="7"/>
      <c r="J56" s="7"/>
      <c r="K56" s="7"/>
      <c r="L56" s="7"/>
    </row>
    <row r="57" spans="1:12" x14ac:dyDescent="0.25">
      <c r="A57" s="6"/>
      <c r="B57" s="7"/>
      <c r="C57" s="4"/>
      <c r="D57" s="7"/>
      <c r="E57" s="7"/>
      <c r="F57" s="7"/>
      <c r="G57" s="7"/>
      <c r="H57" s="7"/>
      <c r="I57" s="7"/>
      <c r="J57" s="7"/>
      <c r="K57" s="7"/>
      <c r="L57" s="7"/>
    </row>
    <row r="58" spans="1:12" x14ac:dyDescent="0.25">
      <c r="A58" s="6"/>
      <c r="B58" s="7"/>
      <c r="C58" s="4"/>
      <c r="D58" s="7"/>
      <c r="E58" s="7"/>
      <c r="F58" s="7"/>
      <c r="G58" s="7"/>
      <c r="H58" s="7"/>
      <c r="I58" s="7"/>
      <c r="J58" s="7"/>
      <c r="K58" s="7"/>
      <c r="L58" s="7"/>
    </row>
    <row r="59" spans="1:12" x14ac:dyDescent="0.25">
      <c r="A59" s="6"/>
      <c r="B59" s="7"/>
      <c r="C59" s="4"/>
      <c r="D59" s="7"/>
      <c r="E59" s="7"/>
      <c r="F59" s="7"/>
      <c r="G59" s="7"/>
      <c r="H59" s="7"/>
      <c r="I59" s="7"/>
      <c r="J59" s="7"/>
      <c r="K59" s="7"/>
      <c r="L59" s="7"/>
    </row>
    <row r="60" spans="1:12" x14ac:dyDescent="0.25">
      <c r="A60" s="6"/>
      <c r="B60" s="7"/>
      <c r="C60" s="4"/>
      <c r="D60" s="7"/>
      <c r="E60" s="7"/>
      <c r="F60" s="7"/>
      <c r="G60" s="7"/>
      <c r="H60" s="7"/>
      <c r="I60" s="7"/>
      <c r="J60" s="7"/>
      <c r="K60" s="7"/>
      <c r="L60" s="7"/>
    </row>
    <row r="61" spans="1:12" x14ac:dyDescent="0.25">
      <c r="A61" s="6"/>
      <c r="B61" s="7"/>
      <c r="C61" s="4"/>
      <c r="D61" s="7"/>
      <c r="E61" s="7"/>
      <c r="F61" s="7"/>
      <c r="G61" s="7"/>
      <c r="H61" s="7"/>
      <c r="I61" s="7"/>
      <c r="J61" s="7"/>
      <c r="K61" s="7"/>
      <c r="L61" s="7"/>
    </row>
    <row r="62" spans="1:12" x14ac:dyDescent="0.25">
      <c r="A62" s="6"/>
      <c r="B62" s="7"/>
      <c r="C62" s="4"/>
      <c r="D62" s="7"/>
      <c r="E62" s="7"/>
      <c r="F62" s="7"/>
      <c r="G62" s="7"/>
      <c r="H62" s="7"/>
      <c r="I62" s="7"/>
      <c r="J62" s="7"/>
      <c r="K62" s="7"/>
      <c r="L62" s="7"/>
    </row>
    <row r="63" spans="1:12" x14ac:dyDescent="0.25">
      <c r="A63" s="6"/>
      <c r="B63" s="7"/>
      <c r="C63" s="4"/>
      <c r="D63" s="7"/>
      <c r="E63" s="7"/>
      <c r="F63" s="7"/>
      <c r="G63" s="7"/>
      <c r="H63" s="7"/>
      <c r="I63" s="7"/>
      <c r="J63" s="7"/>
      <c r="K63" s="7"/>
      <c r="L63" s="7"/>
    </row>
    <row r="64" spans="1:12" x14ac:dyDescent="0.25">
      <c r="A64" s="6"/>
      <c r="B64" s="7"/>
      <c r="C64" s="4"/>
      <c r="D64" s="7"/>
      <c r="E64" s="7"/>
      <c r="F64" s="7"/>
      <c r="G64" s="7"/>
      <c r="H64" s="7"/>
      <c r="I64" s="7"/>
      <c r="J64" s="7"/>
      <c r="K64" s="7"/>
      <c r="L64" s="7"/>
    </row>
    <row r="65" spans="1:12" x14ac:dyDescent="0.25">
      <c r="A65" s="6"/>
      <c r="B65" s="7"/>
      <c r="C65" s="4"/>
      <c r="D65" s="7"/>
      <c r="E65" s="7"/>
      <c r="F65" s="7"/>
      <c r="G65" s="7"/>
      <c r="H65" s="7"/>
      <c r="I65" s="7"/>
      <c r="J65" s="7"/>
      <c r="K65" s="7"/>
      <c r="L65" s="7"/>
    </row>
    <row r="66" spans="1:12" x14ac:dyDescent="0.25">
      <c r="A66" s="6"/>
      <c r="B66" s="7"/>
      <c r="C66" s="4"/>
      <c r="D66" s="7"/>
      <c r="E66" s="7"/>
      <c r="F66" s="7"/>
      <c r="G66" s="7"/>
      <c r="H66" s="7"/>
      <c r="I66" s="7"/>
      <c r="J66" s="7"/>
      <c r="K66" s="7"/>
      <c r="L66" s="7"/>
    </row>
    <row r="67" spans="1:12" x14ac:dyDescent="0.25">
      <c r="A67" s="6"/>
      <c r="B67" s="7"/>
      <c r="C67" s="4"/>
      <c r="D67" s="7"/>
      <c r="E67" s="7"/>
      <c r="F67" s="7"/>
      <c r="G67" s="7"/>
      <c r="H67" s="7"/>
      <c r="I67" s="7"/>
      <c r="J67" s="7"/>
      <c r="K67" s="7"/>
      <c r="L67" s="7"/>
    </row>
    <row r="68" spans="1:12" x14ac:dyDescent="0.25">
      <c r="A68" s="6"/>
      <c r="B68" s="7"/>
      <c r="C68" s="4"/>
      <c r="D68" s="7"/>
      <c r="E68" s="7"/>
      <c r="F68" s="7"/>
      <c r="G68" s="7"/>
      <c r="H68" s="7"/>
      <c r="I68" s="7"/>
      <c r="J68" s="7"/>
      <c r="K68" s="7"/>
      <c r="L68" s="7"/>
    </row>
    <row r="69" spans="1:12" x14ac:dyDescent="0.25">
      <c r="A69" s="6"/>
      <c r="B69" s="7"/>
      <c r="C69" s="4"/>
      <c r="D69" s="7"/>
      <c r="E69" s="7"/>
      <c r="F69" s="7"/>
      <c r="G69" s="7"/>
      <c r="H69" s="7"/>
      <c r="I69" s="7"/>
      <c r="J69" s="7"/>
      <c r="K69" s="7"/>
      <c r="L69" s="7"/>
    </row>
    <row r="70" spans="1:12" x14ac:dyDescent="0.25">
      <c r="A70" s="6"/>
      <c r="B70" s="7"/>
      <c r="C70" s="4"/>
      <c r="D70" s="7"/>
      <c r="E70" s="7"/>
      <c r="F70" s="7"/>
      <c r="G70" s="7"/>
      <c r="H70" s="7"/>
      <c r="I70" s="7"/>
      <c r="J70" s="7"/>
      <c r="K70" s="7"/>
      <c r="L70" s="7"/>
    </row>
    <row r="71" spans="1:12" x14ac:dyDescent="0.25">
      <c r="A71" s="6"/>
      <c r="B71" s="7"/>
      <c r="C71" s="4"/>
      <c r="D71" s="7"/>
      <c r="E71" s="7"/>
      <c r="F71" s="7"/>
      <c r="G71" s="7"/>
      <c r="H71" s="7"/>
      <c r="I71" s="7"/>
      <c r="J71" s="7"/>
      <c r="K71" s="7"/>
      <c r="L71" s="7"/>
    </row>
    <row r="72" spans="1:12" x14ac:dyDescent="0.25">
      <c r="A72" s="6"/>
      <c r="B72" s="7"/>
      <c r="C72" s="4"/>
      <c r="D72" s="7"/>
      <c r="E72" s="7"/>
      <c r="F72" s="7"/>
      <c r="G72" s="7"/>
      <c r="H72" s="7"/>
      <c r="I72" s="7"/>
      <c r="J72" s="7"/>
      <c r="K72" s="7"/>
      <c r="L72" s="7"/>
    </row>
    <row r="73" spans="1:12" x14ac:dyDescent="0.25">
      <c r="A73" s="6"/>
      <c r="B73" s="7"/>
      <c r="C73" s="4"/>
      <c r="D73" s="7"/>
      <c r="E73" s="7"/>
      <c r="F73" s="7"/>
      <c r="G73" s="7"/>
      <c r="H73" s="7"/>
      <c r="I73" s="7"/>
      <c r="J73" s="7"/>
      <c r="K73" s="7"/>
      <c r="L73" s="7"/>
    </row>
    <row r="74" spans="1:12" x14ac:dyDescent="0.25">
      <c r="A74" s="6"/>
      <c r="B74" s="7"/>
      <c r="C74" s="4"/>
      <c r="D74" s="7"/>
      <c r="E74" s="7"/>
      <c r="F74" s="7"/>
      <c r="G74" s="7"/>
      <c r="H74" s="7"/>
      <c r="I74" s="7"/>
      <c r="J74" s="7"/>
      <c r="K74" s="7"/>
      <c r="L74" s="7"/>
    </row>
    <row r="75" spans="1:12" x14ac:dyDescent="0.25">
      <c r="A75" s="6"/>
      <c r="B75" s="7"/>
      <c r="C75" s="4"/>
      <c r="D75" s="7"/>
      <c r="E75" s="7"/>
      <c r="F75" s="7"/>
      <c r="G75" s="7"/>
      <c r="H75" s="7"/>
      <c r="I75" s="7"/>
      <c r="J75" s="7"/>
      <c r="K75" s="7"/>
      <c r="L75" s="7"/>
    </row>
    <row r="76" spans="1:12" x14ac:dyDescent="0.25">
      <c r="A76" s="6"/>
      <c r="B76" s="7"/>
      <c r="C76" s="4"/>
      <c r="D76" s="7"/>
      <c r="E76" s="7"/>
      <c r="F76" s="7"/>
      <c r="G76" s="7"/>
      <c r="H76" s="7"/>
      <c r="I76" s="7"/>
      <c r="J76" s="7"/>
      <c r="K76" s="7"/>
      <c r="L76" s="7"/>
    </row>
    <row r="77" spans="1:12" x14ac:dyDescent="0.25">
      <c r="A77" s="6"/>
      <c r="B77" s="7"/>
      <c r="C77" s="4"/>
      <c r="D77" s="7"/>
      <c r="E77" s="7"/>
      <c r="F77" s="7"/>
      <c r="G77" s="7"/>
      <c r="H77" s="7"/>
      <c r="I77" s="7"/>
      <c r="J77" s="7"/>
      <c r="K77" s="7"/>
      <c r="L77" s="7"/>
    </row>
    <row r="78" spans="1:12" x14ac:dyDescent="0.25">
      <c r="A78" s="6"/>
      <c r="B78" s="7"/>
      <c r="C78" s="4"/>
      <c r="D78" s="7"/>
      <c r="E78" s="7"/>
      <c r="F78" s="7"/>
      <c r="G78" s="7"/>
      <c r="H78" s="7"/>
      <c r="I78" s="7"/>
      <c r="J78" s="7"/>
      <c r="K78" s="7"/>
      <c r="L78" s="7"/>
    </row>
    <row r="79" spans="1:12" x14ac:dyDescent="0.25">
      <c r="A79" s="6"/>
      <c r="B79" s="7"/>
      <c r="C79" s="4"/>
      <c r="D79" s="7"/>
      <c r="E79" s="7"/>
      <c r="F79" s="7"/>
      <c r="G79" s="7"/>
      <c r="H79" s="7"/>
      <c r="I79" s="7"/>
      <c r="J79" s="7"/>
      <c r="K79" s="7"/>
      <c r="L79" s="7"/>
    </row>
    <row r="80" spans="1:12" x14ac:dyDescent="0.25">
      <c r="A80" s="6"/>
      <c r="B80" s="7"/>
      <c r="C80" s="4"/>
      <c r="D80" s="7"/>
      <c r="E80" s="7"/>
      <c r="F80" s="7"/>
      <c r="G80" s="7"/>
      <c r="H80" s="7"/>
      <c r="I80" s="7"/>
      <c r="J80" s="7"/>
      <c r="K80" s="7"/>
      <c r="L80" s="7"/>
    </row>
    <row r="81" spans="1:12" x14ac:dyDescent="0.25">
      <c r="A81" s="6"/>
      <c r="B81" s="7"/>
      <c r="C81" s="4"/>
      <c r="D81" s="7"/>
      <c r="E81" s="7"/>
      <c r="F81" s="7"/>
      <c r="G81" s="7"/>
      <c r="H81" s="7"/>
      <c r="I81" s="7"/>
      <c r="J81" s="7"/>
      <c r="K81" s="7"/>
      <c r="L81" s="7"/>
    </row>
    <row r="82" spans="1:12" x14ac:dyDescent="0.25">
      <c r="A82" s="6"/>
      <c r="B82" s="7"/>
      <c r="C82" s="4"/>
      <c r="D82" s="7"/>
      <c r="E82" s="7"/>
      <c r="F82" s="7"/>
      <c r="G82" s="7"/>
      <c r="H82" s="7"/>
      <c r="I82" s="7"/>
      <c r="J82" s="7"/>
      <c r="K82" s="7"/>
      <c r="L82" s="7"/>
    </row>
    <row r="83" spans="1:12" x14ac:dyDescent="0.25">
      <c r="A83" s="6"/>
      <c r="B83" s="7"/>
      <c r="C83" s="4"/>
      <c r="D83" s="7"/>
      <c r="E83" s="7"/>
      <c r="F83" s="7"/>
      <c r="G83" s="7"/>
      <c r="H83" s="7"/>
      <c r="I83" s="7"/>
      <c r="J83" s="7"/>
      <c r="K83" s="7"/>
      <c r="L83" s="7"/>
    </row>
    <row r="84" spans="1:12" x14ac:dyDescent="0.25">
      <c r="A84" s="6"/>
      <c r="B84" s="7"/>
      <c r="C84" s="4"/>
      <c r="D84" s="7"/>
      <c r="E84" s="7"/>
      <c r="F84" s="7"/>
      <c r="G84" s="7"/>
      <c r="H84" s="7"/>
      <c r="I84" s="7"/>
      <c r="J84" s="7"/>
      <c r="K84" s="7"/>
      <c r="L84" s="7"/>
    </row>
    <row r="85" spans="1:12" x14ac:dyDescent="0.25">
      <c r="A85" s="6"/>
      <c r="B85" s="7"/>
      <c r="C85" s="4"/>
      <c r="D85" s="7"/>
      <c r="E85" s="7"/>
      <c r="F85" s="7"/>
      <c r="G85" s="7"/>
      <c r="H85" s="7"/>
      <c r="I85" s="7"/>
      <c r="J85" s="7"/>
      <c r="K85" s="7"/>
      <c r="L85" s="7"/>
    </row>
    <row r="86" spans="1:12" x14ac:dyDescent="0.25">
      <c r="A86" s="6"/>
      <c r="B86" s="7"/>
      <c r="C86" s="4"/>
      <c r="D86" s="7"/>
      <c r="E86" s="7"/>
      <c r="F86" s="7"/>
      <c r="G86" s="7"/>
      <c r="H86" s="7"/>
      <c r="I86" s="7"/>
      <c r="J86" s="7"/>
      <c r="K86" s="7"/>
      <c r="L86" s="7"/>
    </row>
    <row r="87" spans="1:12" x14ac:dyDescent="0.25">
      <c r="A87" s="6"/>
      <c r="B87" s="7"/>
      <c r="C87" s="4"/>
      <c r="D87" s="7"/>
      <c r="E87" s="7"/>
      <c r="F87" s="7"/>
      <c r="G87" s="7"/>
      <c r="H87" s="7"/>
      <c r="I87" s="7"/>
      <c r="J87" s="7"/>
      <c r="K87" s="7"/>
      <c r="L87" s="7"/>
    </row>
    <row r="88" spans="1:12" x14ac:dyDescent="0.25">
      <c r="A88" s="6"/>
      <c r="B88" s="7"/>
      <c r="C88" s="4"/>
      <c r="D88" s="7"/>
      <c r="E88" s="7"/>
      <c r="F88" s="7"/>
      <c r="G88" s="7"/>
      <c r="H88" s="7"/>
      <c r="I88" s="7"/>
      <c r="J88" s="7"/>
      <c r="K88" s="7"/>
      <c r="L88" s="7"/>
    </row>
    <row r="89" spans="1:12" x14ac:dyDescent="0.25">
      <c r="A89" s="6"/>
      <c r="B89" s="7"/>
      <c r="C89" s="4"/>
      <c r="D89" s="7"/>
      <c r="E89" s="7"/>
      <c r="F89" s="7"/>
      <c r="G89" s="7"/>
      <c r="H89" s="7"/>
      <c r="I89" s="7"/>
      <c r="J89" s="7"/>
      <c r="K89" s="7"/>
      <c r="L89" s="7"/>
    </row>
    <row r="90" spans="1:12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</row>
    <row r="91" spans="1:12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</row>
    <row r="92" spans="1:12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</row>
  </sheetData>
  <mergeCells count="3">
    <mergeCell ref="A1:C1"/>
    <mergeCell ref="F1:G1"/>
    <mergeCell ref="K1:L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2"/>
  <sheetViews>
    <sheetView workbookViewId="0">
      <selection activeCell="D3" sqref="D3:D48"/>
    </sheetView>
  </sheetViews>
  <sheetFormatPr defaultColWidth="9.140625" defaultRowHeight="15" x14ac:dyDescent="0.25"/>
  <cols>
    <col min="1" max="1" width="17.28515625" customWidth="1"/>
    <col min="2" max="3" width="17" customWidth="1"/>
    <col min="6" max="8" width="17.5703125" customWidth="1"/>
    <col min="10" max="10" width="9.7109375" customWidth="1"/>
    <col min="11" max="12" width="14.140625" customWidth="1"/>
  </cols>
  <sheetData>
    <row r="1" spans="1:12" s="1" customFormat="1" x14ac:dyDescent="0.25">
      <c r="A1" s="16" t="s">
        <v>4</v>
      </c>
      <c r="B1" s="17"/>
      <c r="C1" s="18"/>
      <c r="F1" s="19" t="s">
        <v>5</v>
      </c>
      <c r="G1" s="19"/>
      <c r="H1" s="3"/>
      <c r="K1" s="20"/>
      <c r="L1" s="20"/>
    </row>
    <row r="2" spans="1:12" s="1" customFormat="1" x14ac:dyDescent="0.25">
      <c r="A2" s="2" t="s">
        <v>1</v>
      </c>
      <c r="B2" s="2" t="s">
        <v>0</v>
      </c>
      <c r="C2" s="2" t="s">
        <v>0</v>
      </c>
      <c r="F2" s="2" t="s">
        <v>2</v>
      </c>
      <c r="G2" s="2" t="s">
        <v>3</v>
      </c>
      <c r="H2" s="2" t="s">
        <v>3</v>
      </c>
      <c r="K2" s="3"/>
      <c r="L2" s="3"/>
    </row>
    <row r="3" spans="1:12" x14ac:dyDescent="0.25">
      <c r="A3" s="8">
        <v>3.2169999999999998E-3</v>
      </c>
      <c r="B3">
        <v>50.258400000000002</v>
      </c>
      <c r="C3" s="4">
        <f>(B3/$B$3)</f>
        <v>1</v>
      </c>
      <c r="D3" s="7">
        <f>B3+70</f>
        <v>120.25839999999999</v>
      </c>
      <c r="E3" s="7"/>
      <c r="F3">
        <v>1.1997</v>
      </c>
      <c r="G3" s="8">
        <v>0.17521999999999999</v>
      </c>
      <c r="H3" s="5">
        <f>(G3/$G$3)</f>
        <v>1</v>
      </c>
      <c r="I3" s="6">
        <f>G3+1</f>
        <v>1.1752199999999999</v>
      </c>
      <c r="J3" s="7"/>
      <c r="K3" s="7"/>
      <c r="L3" s="6"/>
    </row>
    <row r="4" spans="1:12" x14ac:dyDescent="0.25">
      <c r="A4" s="8">
        <v>6.7840000000000001E-3</v>
      </c>
      <c r="B4">
        <v>54.978200000000001</v>
      </c>
      <c r="C4" s="4">
        <f t="shared" ref="C4:C48" si="0">(B4/$B$3)</f>
        <v>1.0939106696592011</v>
      </c>
      <c r="D4" s="7">
        <f t="shared" ref="D4:D48" si="1">B4+70</f>
        <v>124.9782</v>
      </c>
      <c r="E4" s="7"/>
      <c r="F4">
        <v>1.3255999999999999</v>
      </c>
      <c r="G4" s="8">
        <v>0.24257000000000001</v>
      </c>
      <c r="H4" s="5">
        <f t="shared" ref="H4:H13" si="2">(G4/$G$3)</f>
        <v>1.3843739299166764</v>
      </c>
      <c r="I4" s="6">
        <f t="shared" ref="I4:I22" si="3">G4+1</f>
        <v>1.24257</v>
      </c>
      <c r="J4" s="7"/>
      <c r="K4" s="7" t="s">
        <v>6</v>
      </c>
      <c r="L4" s="6" t="s">
        <v>13</v>
      </c>
    </row>
    <row r="5" spans="1:12" x14ac:dyDescent="0.25">
      <c r="A5" s="8">
        <v>1.8998000000000001E-2</v>
      </c>
      <c r="B5">
        <v>63.033900000000003</v>
      </c>
      <c r="C5" s="4">
        <f t="shared" si="0"/>
        <v>1.2541963134520797</v>
      </c>
      <c r="D5" s="7">
        <f t="shared" si="1"/>
        <v>133.03390000000002</v>
      </c>
      <c r="E5" s="7"/>
      <c r="F5">
        <v>1.4448000000000001</v>
      </c>
      <c r="G5" s="8">
        <v>0.29713000000000001</v>
      </c>
      <c r="H5" s="5">
        <f t="shared" si="2"/>
        <v>1.6957539093710765</v>
      </c>
      <c r="I5" s="6">
        <f t="shared" si="3"/>
        <v>1.2971300000000001</v>
      </c>
      <c r="J5" s="7"/>
      <c r="K5" s="7" t="s">
        <v>7</v>
      </c>
      <c r="L5" s="6" t="s">
        <v>11</v>
      </c>
    </row>
    <row r="6" spans="1:12" x14ac:dyDescent="0.25">
      <c r="A6" s="8">
        <v>3.9895E-2</v>
      </c>
      <c r="B6">
        <v>70.968699999999998</v>
      </c>
      <c r="C6" s="4">
        <f t="shared" si="0"/>
        <v>1.4120763892205084</v>
      </c>
      <c r="D6" s="7">
        <f t="shared" si="1"/>
        <v>140.96870000000001</v>
      </c>
      <c r="E6" s="7"/>
      <c r="F6">
        <v>1.5418000000000001</v>
      </c>
      <c r="G6" s="8">
        <v>0.33341999999999999</v>
      </c>
      <c r="H6" s="5">
        <f t="shared" si="2"/>
        <v>1.9028649697523115</v>
      </c>
      <c r="I6" s="6">
        <f t="shared" si="3"/>
        <v>1.33342</v>
      </c>
      <c r="J6" s="7"/>
      <c r="K6" s="7" t="s">
        <v>8</v>
      </c>
      <c r="L6" s="6" t="s">
        <v>12</v>
      </c>
    </row>
    <row r="7" spans="1:12" x14ac:dyDescent="0.25">
      <c r="A7" s="8">
        <v>5.0467999999999999E-2</v>
      </c>
      <c r="B7">
        <v>74.1554</v>
      </c>
      <c r="C7" s="4">
        <f t="shared" si="0"/>
        <v>1.4754827053786033</v>
      </c>
      <c r="D7" s="7">
        <f t="shared" si="1"/>
        <v>144.15539999999999</v>
      </c>
      <c r="E7" s="7"/>
      <c r="F7">
        <v>1.7722</v>
      </c>
      <c r="G7" s="8">
        <v>0.41585</v>
      </c>
      <c r="H7" s="5">
        <f t="shared" si="2"/>
        <v>2.3733021344595366</v>
      </c>
      <c r="I7" s="6">
        <f t="shared" si="3"/>
        <v>1.4158500000000001</v>
      </c>
      <c r="J7" s="7"/>
      <c r="K7" s="7" t="s">
        <v>9</v>
      </c>
      <c r="L7" s="6" t="s">
        <v>10</v>
      </c>
    </row>
    <row r="8" spans="1:12" x14ac:dyDescent="0.25">
      <c r="A8" s="8">
        <v>7.2360999999999995E-2</v>
      </c>
      <c r="B8">
        <v>79.967399999999998</v>
      </c>
      <c r="C8" s="4">
        <f t="shared" si="0"/>
        <v>1.5911250656606655</v>
      </c>
      <c r="D8" s="7">
        <f t="shared" si="1"/>
        <v>149.9674</v>
      </c>
      <c r="E8" s="7"/>
      <c r="F8">
        <v>2.0186000000000002</v>
      </c>
      <c r="G8" s="8">
        <v>0.44094</v>
      </c>
      <c r="H8" s="5">
        <f t="shared" si="2"/>
        <v>2.5164935509645021</v>
      </c>
      <c r="I8" s="6">
        <f t="shared" si="3"/>
        <v>1.4409399999999999</v>
      </c>
      <c r="J8" s="7"/>
      <c r="K8" s="7"/>
      <c r="L8" s="6"/>
    </row>
    <row r="9" spans="1:12" x14ac:dyDescent="0.25">
      <c r="A9" s="8">
        <v>8.9123999999999995E-2</v>
      </c>
      <c r="B9">
        <v>84.058300000000003</v>
      </c>
      <c r="C9" s="4">
        <f t="shared" si="0"/>
        <v>1.6725224042150169</v>
      </c>
      <c r="D9" s="7">
        <f t="shared" si="1"/>
        <v>154.0583</v>
      </c>
      <c r="E9" s="7"/>
      <c r="F9">
        <v>2.2172000000000001</v>
      </c>
      <c r="G9" s="8">
        <v>0.54969000000000001</v>
      </c>
      <c r="H9" s="5">
        <f t="shared" si="2"/>
        <v>3.1371418787809615</v>
      </c>
      <c r="I9" s="6">
        <f t="shared" si="3"/>
        <v>1.54969</v>
      </c>
      <c r="J9" s="7"/>
      <c r="K9" s="7"/>
      <c r="L9" s="6"/>
    </row>
    <row r="10" spans="1:12" x14ac:dyDescent="0.25">
      <c r="A10" s="8">
        <v>0.148948</v>
      </c>
      <c r="B10">
        <v>96.715299999999999</v>
      </c>
      <c r="C10" s="4">
        <f t="shared" si="0"/>
        <v>1.9243609028540503</v>
      </c>
      <c r="D10" s="7">
        <f t="shared" si="1"/>
        <v>166.71530000000001</v>
      </c>
      <c r="E10" s="7"/>
      <c r="F10">
        <v>2.4727999999999999</v>
      </c>
      <c r="G10" s="8">
        <v>0.56925999999999999</v>
      </c>
      <c r="H10" s="5">
        <f t="shared" si="2"/>
        <v>3.2488300422326222</v>
      </c>
      <c r="I10" s="6">
        <f t="shared" si="3"/>
        <v>1.5692599999999999</v>
      </c>
      <c r="J10" s="7"/>
      <c r="K10" s="7"/>
      <c r="L10" s="6"/>
    </row>
    <row r="11" spans="1:12" x14ac:dyDescent="0.25">
      <c r="A11" s="8">
        <v>0.19266</v>
      </c>
      <c r="B11">
        <v>105.9746</v>
      </c>
      <c r="C11" s="4">
        <f t="shared" si="0"/>
        <v>2.1085947821657673</v>
      </c>
      <c r="D11" s="7">
        <f t="shared" si="1"/>
        <v>175.97460000000001</v>
      </c>
      <c r="E11" s="7"/>
      <c r="F11">
        <v>2.7595999999999998</v>
      </c>
      <c r="G11" s="8">
        <v>0.61226999999999998</v>
      </c>
      <c r="H11" s="5">
        <f t="shared" si="2"/>
        <v>3.494292888939619</v>
      </c>
      <c r="I11" s="6">
        <f t="shared" si="3"/>
        <v>1.6122700000000001</v>
      </c>
      <c r="J11" s="7"/>
      <c r="K11" s="7"/>
      <c r="L11" s="6"/>
    </row>
    <row r="12" spans="1:12" x14ac:dyDescent="0.25">
      <c r="A12" s="8">
        <v>0.24646000000000001</v>
      </c>
      <c r="B12">
        <v>116.8344</v>
      </c>
      <c r="C12" s="4">
        <f t="shared" si="0"/>
        <v>2.3246740843321714</v>
      </c>
      <c r="D12" s="7">
        <f t="shared" si="1"/>
        <v>186.83440000000002</v>
      </c>
      <c r="E12" s="7"/>
      <c r="F12">
        <v>3.0726</v>
      </c>
      <c r="G12" s="8">
        <v>0.66649999999999998</v>
      </c>
      <c r="H12" s="5">
        <f t="shared" si="2"/>
        <v>3.8037895217440933</v>
      </c>
      <c r="I12" s="6">
        <f t="shared" si="3"/>
        <v>1.6665000000000001</v>
      </c>
      <c r="J12" s="7"/>
      <c r="K12" s="7"/>
      <c r="L12" s="6"/>
    </row>
    <row r="13" spans="1:12" x14ac:dyDescent="0.25">
      <c r="A13" s="8">
        <v>0.28604600000000002</v>
      </c>
      <c r="B13">
        <v>124.5809</v>
      </c>
      <c r="C13" s="4">
        <f t="shared" si="0"/>
        <v>2.4788075227225699</v>
      </c>
      <c r="D13" s="7">
        <f t="shared" si="1"/>
        <v>194.58089999999999</v>
      </c>
      <c r="E13" s="7"/>
      <c r="F13">
        <v>3.3690000000000002</v>
      </c>
      <c r="G13" s="8">
        <v>1.3150999999999999</v>
      </c>
      <c r="H13" s="5">
        <f t="shared" si="2"/>
        <v>7.5054217555073626</v>
      </c>
      <c r="I13" s="6">
        <f t="shared" si="3"/>
        <v>2.3151000000000002</v>
      </c>
      <c r="J13" s="7"/>
      <c r="K13" s="7"/>
      <c r="L13" s="6"/>
    </row>
    <row r="14" spans="1:12" x14ac:dyDescent="0.25">
      <c r="A14" s="8">
        <v>0.34934500000000002</v>
      </c>
      <c r="B14">
        <v>137.51320000000001</v>
      </c>
      <c r="C14" s="4">
        <f t="shared" si="0"/>
        <v>2.7361237126530096</v>
      </c>
      <c r="D14" s="7">
        <f t="shared" si="1"/>
        <v>207.51320000000001</v>
      </c>
      <c r="E14" s="7"/>
      <c r="F14">
        <v>3.8380000000000001</v>
      </c>
      <c r="G14" s="8">
        <v>0.34938999999999998</v>
      </c>
      <c r="H14" s="5"/>
      <c r="I14" s="6">
        <f t="shared" si="3"/>
        <v>1.3493900000000001</v>
      </c>
      <c r="J14" s="7"/>
      <c r="K14" s="7"/>
      <c r="L14" s="6"/>
    </row>
    <row r="15" spans="1:12" x14ac:dyDescent="0.25">
      <c r="A15" s="8">
        <v>0.39879599999999998</v>
      </c>
      <c r="B15">
        <v>148.6216</v>
      </c>
      <c r="C15" s="4">
        <f t="shared" si="0"/>
        <v>2.9571494516339558</v>
      </c>
      <c r="D15" s="7">
        <f t="shared" si="1"/>
        <v>218.6216</v>
      </c>
      <c r="E15" s="7"/>
      <c r="F15">
        <v>4.4001999999999999</v>
      </c>
      <c r="G15" s="8">
        <v>9.1624999999999998E-2</v>
      </c>
      <c r="H15" s="5"/>
      <c r="I15" s="6">
        <f t="shared" si="3"/>
        <v>1.0916250000000001</v>
      </c>
      <c r="J15" s="7"/>
      <c r="K15" s="7"/>
      <c r="L15" s="6"/>
    </row>
    <row r="16" spans="1:12" x14ac:dyDescent="0.25">
      <c r="A16" s="8">
        <v>0.43770900000000001</v>
      </c>
      <c r="B16">
        <v>155.7912</v>
      </c>
      <c r="C16" s="4">
        <f t="shared" si="0"/>
        <v>3.0998042118332458</v>
      </c>
      <c r="D16" s="7">
        <f t="shared" si="1"/>
        <v>225.7912</v>
      </c>
      <c r="E16" s="7"/>
      <c r="F16">
        <v>5.0208000000000004</v>
      </c>
      <c r="G16" s="8">
        <v>0.13100999999999999</v>
      </c>
      <c r="H16" s="5"/>
      <c r="I16" s="6">
        <f t="shared" si="3"/>
        <v>1.1310100000000001</v>
      </c>
      <c r="J16" s="7"/>
      <c r="K16" s="7"/>
      <c r="L16" s="6"/>
    </row>
    <row r="17" spans="1:12" x14ac:dyDescent="0.25">
      <c r="A17" s="8">
        <v>0.486709</v>
      </c>
      <c r="B17">
        <v>165.36920000000001</v>
      </c>
      <c r="C17" s="4">
        <f t="shared" si="0"/>
        <v>3.2903793196759148</v>
      </c>
      <c r="D17" s="7">
        <f t="shared" si="1"/>
        <v>235.36920000000001</v>
      </c>
      <c r="E17" s="7"/>
      <c r="F17">
        <v>5.7534999999999998</v>
      </c>
      <c r="G17" s="8">
        <v>0.1206</v>
      </c>
      <c r="H17" s="5"/>
      <c r="I17" s="6">
        <f t="shared" si="3"/>
        <v>1.1206</v>
      </c>
      <c r="J17" s="7"/>
      <c r="K17" s="7"/>
      <c r="L17" s="6"/>
    </row>
    <row r="18" spans="1:12" x14ac:dyDescent="0.25">
      <c r="A18" s="8">
        <v>0.519841</v>
      </c>
      <c r="B18">
        <v>170.37110000000001</v>
      </c>
      <c r="C18" s="4">
        <f t="shared" si="0"/>
        <v>3.3899029813921655</v>
      </c>
      <c r="D18" s="7">
        <f t="shared" si="1"/>
        <v>240.37110000000001</v>
      </c>
      <c r="E18" s="7"/>
      <c r="F18">
        <v>6.6151999999999997</v>
      </c>
      <c r="G18" s="8">
        <v>0.11794</v>
      </c>
      <c r="H18" s="5"/>
      <c r="I18" s="6">
        <f t="shared" si="3"/>
        <v>1.1179399999999999</v>
      </c>
      <c r="J18" s="7"/>
      <c r="K18" s="7"/>
      <c r="L18" s="6"/>
    </row>
    <row r="19" spans="1:12" x14ac:dyDescent="0.25">
      <c r="A19" s="8">
        <v>0.54699900000000001</v>
      </c>
      <c r="B19">
        <v>175.1294</v>
      </c>
      <c r="C19" s="4">
        <f t="shared" si="0"/>
        <v>3.4845796921509637</v>
      </c>
      <c r="D19" s="7">
        <f t="shared" si="1"/>
        <v>245.1294</v>
      </c>
      <c r="E19" s="7"/>
      <c r="F19">
        <v>8.0266999999999999</v>
      </c>
      <c r="G19" s="8">
        <v>0.10423</v>
      </c>
      <c r="H19" s="5"/>
      <c r="I19" s="6">
        <f t="shared" si="3"/>
        <v>1.10423</v>
      </c>
      <c r="J19" s="7"/>
      <c r="K19" s="7"/>
      <c r="L19" s="6"/>
    </row>
    <row r="20" spans="1:12" x14ac:dyDescent="0.25">
      <c r="A20" s="8">
        <v>0.58770999999999995</v>
      </c>
      <c r="B20">
        <v>179.8366</v>
      </c>
      <c r="C20" s="4">
        <f t="shared" si="0"/>
        <v>3.5782396574502968</v>
      </c>
      <c r="D20" s="7">
        <f t="shared" si="1"/>
        <v>249.8366</v>
      </c>
      <c r="E20" s="7"/>
      <c r="F20">
        <v>9.5989000000000004</v>
      </c>
      <c r="G20" s="8">
        <v>0.15306</v>
      </c>
      <c r="H20" s="5"/>
      <c r="I20" s="6">
        <f t="shared" si="3"/>
        <v>1.15306</v>
      </c>
      <c r="J20" s="7"/>
      <c r="K20" s="7"/>
      <c r="L20" s="6"/>
    </row>
    <row r="21" spans="1:12" x14ac:dyDescent="0.25">
      <c r="A21" s="8">
        <v>0.63923799999999997</v>
      </c>
      <c r="B21">
        <v>185.72710000000001</v>
      </c>
      <c r="C21" s="4">
        <f t="shared" si="0"/>
        <v>3.6954439456886807</v>
      </c>
      <c r="D21" s="7">
        <f t="shared" si="1"/>
        <v>255.72710000000001</v>
      </c>
      <c r="E21" s="7"/>
      <c r="F21">
        <v>15.587899999999999</v>
      </c>
      <c r="G21" s="8">
        <v>4.5319999999999999E-2</v>
      </c>
      <c r="H21" s="5"/>
      <c r="I21" s="6">
        <f t="shared" si="3"/>
        <v>1.04532</v>
      </c>
      <c r="J21" s="7"/>
      <c r="K21" s="7"/>
      <c r="L21" s="6"/>
    </row>
    <row r="22" spans="1:12" x14ac:dyDescent="0.25">
      <c r="A22" s="8">
        <v>0.74145700000000003</v>
      </c>
      <c r="B22">
        <v>192.37010000000001</v>
      </c>
      <c r="C22" s="4">
        <f t="shared" si="0"/>
        <v>3.8276208554191937</v>
      </c>
      <c r="D22" s="7">
        <f t="shared" si="1"/>
        <v>262.37009999999998</v>
      </c>
      <c r="E22" s="7"/>
      <c r="F22">
        <v>25.950600000000001</v>
      </c>
      <c r="G22" s="8">
        <v>3.1324999999999999E-2</v>
      </c>
      <c r="H22" s="5"/>
      <c r="I22" s="6">
        <f t="shared" si="3"/>
        <v>1.031325</v>
      </c>
      <c r="J22" s="7"/>
      <c r="K22" s="7"/>
      <c r="L22" s="6"/>
    </row>
    <row r="23" spans="1:12" x14ac:dyDescent="0.25">
      <c r="A23" s="8">
        <v>0.78893800000000003</v>
      </c>
      <c r="B23">
        <v>195.733</v>
      </c>
      <c r="C23" s="4">
        <f t="shared" si="0"/>
        <v>3.8945330531811595</v>
      </c>
      <c r="D23" s="7">
        <f t="shared" si="1"/>
        <v>265.733</v>
      </c>
      <c r="E23" s="7"/>
      <c r="F23" s="7"/>
      <c r="G23" s="6"/>
      <c r="H23" s="5"/>
      <c r="I23" s="7"/>
      <c r="J23" s="7"/>
      <c r="K23" s="7"/>
      <c r="L23" s="6"/>
    </row>
    <row r="24" spans="1:12" ht="13.5" customHeight="1" x14ac:dyDescent="0.25">
      <c r="A24" s="8">
        <v>0.84637700000000005</v>
      </c>
      <c r="B24">
        <v>199.20760000000001</v>
      </c>
      <c r="C24" s="4">
        <f t="shared" si="0"/>
        <v>3.9636677649905292</v>
      </c>
      <c r="D24" s="7">
        <f t="shared" si="1"/>
        <v>269.20760000000001</v>
      </c>
      <c r="E24" s="7"/>
      <c r="F24" s="7"/>
      <c r="G24" s="6"/>
      <c r="H24" s="5"/>
      <c r="I24" s="7"/>
      <c r="J24" s="7"/>
      <c r="K24" s="7"/>
      <c r="L24" s="6"/>
    </row>
    <row r="25" spans="1:12" hidden="1" x14ac:dyDescent="0.25">
      <c r="A25" s="8">
        <v>0.897088</v>
      </c>
      <c r="B25">
        <v>203.34</v>
      </c>
      <c r="C25" s="4">
        <f t="shared" si="0"/>
        <v>4.0458908361587316</v>
      </c>
      <c r="D25" s="7">
        <f t="shared" si="1"/>
        <v>273.34000000000003</v>
      </c>
      <c r="E25" s="7"/>
      <c r="F25" s="7"/>
      <c r="G25" s="6"/>
      <c r="H25" s="5"/>
      <c r="I25" s="7"/>
      <c r="J25" s="7"/>
      <c r="K25" s="7"/>
      <c r="L25" s="6"/>
    </row>
    <row r="26" spans="1:12" x14ac:dyDescent="0.25">
      <c r="A26" s="8">
        <v>0.94635999999999998</v>
      </c>
      <c r="B26">
        <v>206.03129999999999</v>
      </c>
      <c r="C26" s="4">
        <f t="shared" si="0"/>
        <v>4.0994400935962938</v>
      </c>
      <c r="D26" s="7">
        <f t="shared" si="1"/>
        <v>276.03129999999999</v>
      </c>
      <c r="E26" s="7"/>
      <c r="F26" s="7"/>
      <c r="G26" s="6"/>
      <c r="H26" s="5"/>
      <c r="I26" s="7"/>
      <c r="J26" s="7"/>
      <c r="K26" s="7"/>
      <c r="L26" s="6"/>
    </row>
    <row r="27" spans="1:12" x14ac:dyDescent="0.25">
      <c r="A27" s="8">
        <v>0.98674200000000001</v>
      </c>
      <c r="B27">
        <v>210.01849999999999</v>
      </c>
      <c r="C27" s="4">
        <f t="shared" si="0"/>
        <v>4.1787740954745871</v>
      </c>
      <c r="D27" s="7">
        <f t="shared" si="1"/>
        <v>280.01850000000002</v>
      </c>
      <c r="E27" s="7"/>
      <c r="F27" s="7"/>
      <c r="G27" s="6"/>
      <c r="H27" s="5"/>
      <c r="I27" s="7"/>
      <c r="J27" s="7"/>
      <c r="K27" s="7"/>
      <c r="L27" s="6"/>
    </row>
    <row r="28" spans="1:12" x14ac:dyDescent="0.25">
      <c r="A28" s="8">
        <v>0.93411699999999998</v>
      </c>
      <c r="B28">
        <v>206.334</v>
      </c>
      <c r="C28" s="4">
        <f t="shared" si="0"/>
        <v>4.1054629673845566</v>
      </c>
      <c r="D28" s="7">
        <f t="shared" si="1"/>
        <v>276.334</v>
      </c>
      <c r="E28" s="7"/>
      <c r="F28" s="7"/>
      <c r="G28" s="6"/>
      <c r="H28" s="5"/>
      <c r="I28" s="7"/>
      <c r="J28" s="7"/>
      <c r="K28" s="7"/>
      <c r="L28" s="6"/>
    </row>
    <row r="29" spans="1:12" x14ac:dyDescent="0.25">
      <c r="A29" s="8">
        <v>0.90085700000000002</v>
      </c>
      <c r="B29">
        <v>203.55889999999999</v>
      </c>
      <c r="C29" s="4">
        <f t="shared" si="0"/>
        <v>4.0502463269821556</v>
      </c>
      <c r="D29" s="7">
        <f t="shared" si="1"/>
        <v>273.55889999999999</v>
      </c>
      <c r="E29" s="7"/>
      <c r="F29" s="7"/>
      <c r="G29" s="6"/>
      <c r="H29" s="5"/>
      <c r="I29" s="7"/>
      <c r="J29" s="7"/>
      <c r="K29" s="7"/>
      <c r="L29" s="6"/>
    </row>
    <row r="30" spans="1:12" x14ac:dyDescent="0.25">
      <c r="A30" s="8">
        <v>0.79250600000000004</v>
      </c>
      <c r="B30">
        <v>196.5342</v>
      </c>
      <c r="C30" s="4">
        <f t="shared" si="0"/>
        <v>3.9104746669213504</v>
      </c>
      <c r="D30" s="7">
        <f t="shared" si="1"/>
        <v>266.5342</v>
      </c>
      <c r="E30" s="7"/>
      <c r="F30" s="7"/>
      <c r="G30" s="6"/>
      <c r="H30" s="5"/>
      <c r="I30" s="7"/>
      <c r="J30" s="7"/>
      <c r="K30" s="7"/>
      <c r="L30" s="6"/>
    </row>
    <row r="31" spans="1:12" x14ac:dyDescent="0.25">
      <c r="A31" s="8">
        <v>0.762432</v>
      </c>
      <c r="B31">
        <v>192.69649999999999</v>
      </c>
      <c r="C31" s="4">
        <f t="shared" si="0"/>
        <v>3.8341152921700647</v>
      </c>
      <c r="D31" s="7">
        <f t="shared" si="1"/>
        <v>262.69650000000001</v>
      </c>
      <c r="E31" s="7"/>
      <c r="F31" s="7"/>
      <c r="G31" s="6"/>
      <c r="H31" s="5"/>
      <c r="I31" s="7"/>
      <c r="J31" s="7"/>
      <c r="K31" s="7"/>
      <c r="L31" s="6"/>
    </row>
    <row r="32" spans="1:12" x14ac:dyDescent="0.25">
      <c r="A32" s="8">
        <v>0.70106800000000002</v>
      </c>
      <c r="B32">
        <v>188.06020000000001</v>
      </c>
      <c r="C32" s="4">
        <f t="shared" si="0"/>
        <v>3.7418660363242764</v>
      </c>
      <c r="D32" s="7">
        <f t="shared" si="1"/>
        <v>258.06020000000001</v>
      </c>
      <c r="E32" s="7"/>
      <c r="F32" s="7"/>
      <c r="G32" s="6"/>
      <c r="H32" s="5"/>
      <c r="I32" s="7"/>
      <c r="J32" s="7"/>
      <c r="K32" s="7"/>
      <c r="L32" s="6"/>
    </row>
    <row r="33" spans="1:12" x14ac:dyDescent="0.25">
      <c r="A33" s="8">
        <v>0.65603699999999998</v>
      </c>
      <c r="B33">
        <v>184.8552</v>
      </c>
      <c r="C33" s="4">
        <f t="shared" si="0"/>
        <v>3.6780956019292295</v>
      </c>
      <c r="D33" s="7">
        <f t="shared" si="1"/>
        <v>254.8552</v>
      </c>
      <c r="E33" s="7"/>
      <c r="F33" s="7"/>
      <c r="G33" s="6"/>
      <c r="H33" s="5"/>
      <c r="I33" s="7"/>
      <c r="J33" s="7"/>
      <c r="K33" s="7"/>
      <c r="L33" s="6"/>
    </row>
    <row r="34" spans="1:12" x14ac:dyDescent="0.25">
      <c r="A34" s="8">
        <v>0.61088399999999998</v>
      </c>
      <c r="B34">
        <v>181.91720000000001</v>
      </c>
      <c r="C34" s="4">
        <f t="shared" si="0"/>
        <v>3.6196377123028189</v>
      </c>
      <c r="D34" s="7">
        <f t="shared" si="1"/>
        <v>251.91720000000001</v>
      </c>
      <c r="E34" s="7"/>
      <c r="F34" s="7"/>
      <c r="G34" s="6"/>
      <c r="H34" s="5"/>
      <c r="I34" s="7"/>
      <c r="J34" s="7"/>
      <c r="K34" s="7"/>
      <c r="L34" s="6"/>
    </row>
    <row r="35" spans="1:12" x14ac:dyDescent="0.25">
      <c r="A35" s="8">
        <v>0.55805899999999997</v>
      </c>
      <c r="B35">
        <v>178.57169999999999</v>
      </c>
      <c r="C35" s="4">
        <f t="shared" si="0"/>
        <v>3.5530717253235276</v>
      </c>
      <c r="D35" s="7">
        <f t="shared" si="1"/>
        <v>248.57169999999999</v>
      </c>
      <c r="E35" s="7"/>
      <c r="F35" s="7"/>
      <c r="G35" s="6"/>
      <c r="H35" s="5"/>
      <c r="I35" s="7"/>
      <c r="J35" s="7"/>
      <c r="K35" s="7"/>
      <c r="L35" s="6"/>
    </row>
    <row r="36" spans="1:12" x14ac:dyDescent="0.25">
      <c r="A36" s="8">
        <v>0.50895199999999996</v>
      </c>
      <c r="B36">
        <v>176.35550000000001</v>
      </c>
      <c r="C36" s="4">
        <f t="shared" si="0"/>
        <v>3.5089756140267099</v>
      </c>
      <c r="D36" s="7">
        <f t="shared" si="1"/>
        <v>246.35550000000001</v>
      </c>
      <c r="E36" s="7"/>
      <c r="F36" s="7"/>
      <c r="G36" s="6"/>
      <c r="H36" s="5"/>
      <c r="I36" s="7"/>
      <c r="J36" s="7"/>
      <c r="K36" s="7"/>
      <c r="L36" s="6"/>
    </row>
    <row r="37" spans="1:12" x14ac:dyDescent="0.25">
      <c r="A37" s="8">
        <v>0.44267400000000001</v>
      </c>
      <c r="B37">
        <v>168.28710000000001</v>
      </c>
      <c r="C37" s="4">
        <f t="shared" si="0"/>
        <v>3.3484372761568215</v>
      </c>
      <c r="D37" s="7">
        <f t="shared" si="1"/>
        <v>238.28710000000001</v>
      </c>
      <c r="E37" s="7"/>
      <c r="F37" s="7"/>
      <c r="G37" s="6"/>
      <c r="H37" s="5"/>
      <c r="I37" s="7"/>
      <c r="J37" s="7"/>
      <c r="K37" s="7"/>
      <c r="L37" s="6"/>
    </row>
    <row r="38" spans="1:12" x14ac:dyDescent="0.25">
      <c r="A38" s="8">
        <v>0.396339</v>
      </c>
      <c r="B38">
        <v>150.49870000000001</v>
      </c>
      <c r="C38" s="4">
        <f t="shared" si="0"/>
        <v>2.9944984321028922</v>
      </c>
      <c r="D38" s="7">
        <f t="shared" si="1"/>
        <v>220.49870000000001</v>
      </c>
      <c r="E38" s="7"/>
      <c r="F38" s="7"/>
      <c r="G38" s="6"/>
      <c r="H38" s="5"/>
      <c r="I38" s="7"/>
      <c r="J38" s="7"/>
      <c r="K38" s="7"/>
      <c r="L38" s="6"/>
    </row>
    <row r="39" spans="1:12" x14ac:dyDescent="0.25">
      <c r="A39" s="8">
        <v>0.35996899999999998</v>
      </c>
      <c r="B39">
        <v>142.72380000000001</v>
      </c>
      <c r="C39" s="4">
        <f t="shared" si="0"/>
        <v>2.8397999140442196</v>
      </c>
      <c r="D39" s="7">
        <f t="shared" si="1"/>
        <v>212.72380000000001</v>
      </c>
      <c r="E39" s="7"/>
      <c r="F39" s="7"/>
      <c r="G39" s="6"/>
      <c r="H39" s="5"/>
      <c r="I39" s="7"/>
      <c r="J39" s="7"/>
      <c r="K39" s="7"/>
      <c r="L39" s="6"/>
    </row>
    <row r="40" spans="1:12" x14ac:dyDescent="0.25">
      <c r="A40" s="8">
        <v>0.29677100000000001</v>
      </c>
      <c r="B40">
        <v>129.9367</v>
      </c>
      <c r="C40" s="4">
        <f t="shared" si="0"/>
        <v>2.5853727934036899</v>
      </c>
      <c r="D40" s="7">
        <f t="shared" si="1"/>
        <v>199.9367</v>
      </c>
      <c r="E40" s="7"/>
      <c r="F40" s="7"/>
      <c r="G40" s="6"/>
      <c r="H40" s="5"/>
      <c r="I40" s="7"/>
      <c r="J40" s="7"/>
      <c r="K40" s="7"/>
      <c r="L40" s="6"/>
    </row>
    <row r="41" spans="1:12" x14ac:dyDescent="0.25">
      <c r="A41" s="8">
        <v>0.26167600000000002</v>
      </c>
      <c r="B41">
        <v>123.0095</v>
      </c>
      <c r="C41" s="4">
        <f t="shared" si="0"/>
        <v>2.44754110755615</v>
      </c>
      <c r="D41" s="7">
        <f t="shared" si="1"/>
        <v>193.0095</v>
      </c>
      <c r="E41" s="7"/>
      <c r="F41" s="7"/>
      <c r="G41" s="6"/>
      <c r="H41" s="5"/>
      <c r="I41" s="7"/>
      <c r="J41" s="7"/>
      <c r="K41" s="7"/>
      <c r="L41" s="6"/>
    </row>
    <row r="42" spans="1:12" x14ac:dyDescent="0.25">
      <c r="A42" s="8">
        <v>0.19970199999999999</v>
      </c>
      <c r="B42">
        <v>110.3548</v>
      </c>
      <c r="C42" s="4">
        <f t="shared" si="0"/>
        <v>2.1957483724113778</v>
      </c>
      <c r="D42" s="7">
        <f t="shared" si="1"/>
        <v>180.35480000000001</v>
      </c>
      <c r="E42" s="7"/>
      <c r="F42" s="7"/>
      <c r="G42" s="6"/>
      <c r="H42" s="5"/>
      <c r="I42" s="7"/>
      <c r="J42" s="7"/>
      <c r="K42" s="7"/>
      <c r="L42" s="6"/>
    </row>
    <row r="43" spans="1:12" x14ac:dyDescent="0.25">
      <c r="A43" s="8">
        <v>0.183777</v>
      </c>
      <c r="B43">
        <v>107.2912</v>
      </c>
      <c r="C43" s="4">
        <f t="shared" si="0"/>
        <v>2.1347913980548525</v>
      </c>
      <c r="D43" s="7">
        <f t="shared" si="1"/>
        <v>177.2912</v>
      </c>
      <c r="E43" s="7"/>
      <c r="F43" s="7"/>
      <c r="G43" s="6"/>
      <c r="H43" s="5"/>
      <c r="I43" s="7"/>
      <c r="J43" s="7"/>
      <c r="K43" s="7"/>
      <c r="L43" s="6"/>
    </row>
    <row r="44" spans="1:12" x14ac:dyDescent="0.25">
      <c r="A44" s="8">
        <v>0.100148</v>
      </c>
      <c r="B44">
        <v>89.146600000000007</v>
      </c>
      <c r="C44" s="4">
        <f t="shared" si="0"/>
        <v>1.7737651815417921</v>
      </c>
      <c r="D44" s="7">
        <f t="shared" si="1"/>
        <v>159.14660000000001</v>
      </c>
      <c r="E44" s="7"/>
      <c r="F44" s="7"/>
      <c r="G44" s="6"/>
      <c r="H44" s="5"/>
      <c r="I44" s="7"/>
      <c r="J44" s="7"/>
      <c r="K44" s="7"/>
      <c r="L44" s="7"/>
    </row>
    <row r="45" spans="1:12" x14ac:dyDescent="0.25">
      <c r="A45" s="8">
        <v>9.1144000000000003E-2</v>
      </c>
      <c r="B45">
        <v>86.989400000000003</v>
      </c>
      <c r="C45" s="4">
        <f t="shared" si="0"/>
        <v>1.7308430033586426</v>
      </c>
      <c r="D45" s="7">
        <f t="shared" si="1"/>
        <v>156.98939999999999</v>
      </c>
      <c r="E45" s="7"/>
      <c r="F45" s="7"/>
      <c r="G45" s="6"/>
      <c r="H45" s="5"/>
      <c r="I45" s="7"/>
      <c r="J45" s="7"/>
      <c r="K45" s="7"/>
      <c r="L45" s="7"/>
    </row>
    <row r="46" spans="1:12" x14ac:dyDescent="0.25">
      <c r="A46" s="8">
        <v>6.4300999999999997E-2</v>
      </c>
      <c r="B46">
        <v>80.001900000000006</v>
      </c>
      <c r="C46" s="4">
        <f t="shared" si="0"/>
        <v>1.5918115180745906</v>
      </c>
      <c r="D46" s="7">
        <f t="shared" si="1"/>
        <v>150.00190000000001</v>
      </c>
      <c r="E46" s="7"/>
      <c r="F46" s="7"/>
      <c r="G46" s="6"/>
      <c r="H46" s="5"/>
      <c r="I46" s="7"/>
      <c r="J46" s="7"/>
      <c r="K46" s="7"/>
      <c r="L46" s="7"/>
    </row>
    <row r="47" spans="1:12" x14ac:dyDescent="0.25">
      <c r="A47" s="8">
        <v>4.9321999999999998E-2</v>
      </c>
      <c r="B47">
        <v>75.576099999999997</v>
      </c>
      <c r="C47" s="4">
        <f t="shared" si="0"/>
        <v>1.5037506168123138</v>
      </c>
      <c r="D47" s="7">
        <f t="shared" si="1"/>
        <v>145.5761</v>
      </c>
      <c r="E47" s="7"/>
      <c r="F47" s="7"/>
      <c r="G47" s="6"/>
      <c r="H47" s="5"/>
      <c r="I47" s="7"/>
      <c r="J47" s="7"/>
      <c r="K47" s="7"/>
      <c r="L47" s="7"/>
    </row>
    <row r="48" spans="1:12" x14ac:dyDescent="0.25">
      <c r="A48" s="8">
        <v>2.6993E-2</v>
      </c>
      <c r="B48">
        <v>67.580299999999994</v>
      </c>
      <c r="C48" s="4">
        <f t="shared" si="0"/>
        <v>1.3446568135873802</v>
      </c>
      <c r="D48" s="7">
        <f t="shared" si="1"/>
        <v>137.58029999999999</v>
      </c>
      <c r="E48" s="7"/>
      <c r="F48" s="7"/>
      <c r="G48" s="7"/>
      <c r="H48" s="7"/>
      <c r="I48" s="7"/>
      <c r="J48" s="7"/>
      <c r="K48" s="7"/>
      <c r="L48" s="7"/>
    </row>
    <row r="49" spans="1:12" x14ac:dyDescent="0.25">
      <c r="A49" s="6"/>
      <c r="B49" s="7"/>
      <c r="C49" s="4"/>
      <c r="D49" s="7"/>
      <c r="E49" s="7"/>
      <c r="F49" s="7"/>
      <c r="G49" s="7"/>
      <c r="H49" s="7"/>
      <c r="I49" s="7"/>
      <c r="J49" s="7"/>
      <c r="K49" s="7"/>
      <c r="L49" s="7"/>
    </row>
    <row r="50" spans="1:12" x14ac:dyDescent="0.25">
      <c r="A50" s="6"/>
      <c r="B50" s="7"/>
      <c r="C50" s="4"/>
      <c r="D50" s="7"/>
      <c r="E50" s="7"/>
      <c r="F50" s="7"/>
      <c r="G50" s="7"/>
      <c r="H50" s="7"/>
      <c r="I50" s="7"/>
      <c r="J50" s="7"/>
      <c r="K50" s="7"/>
      <c r="L50" s="7"/>
    </row>
    <row r="51" spans="1:12" x14ac:dyDescent="0.25">
      <c r="A51" s="6"/>
      <c r="B51" s="7"/>
      <c r="C51" s="4"/>
      <c r="D51" s="7"/>
      <c r="E51" s="7"/>
      <c r="F51" s="7"/>
      <c r="G51" s="7"/>
      <c r="H51" s="7"/>
      <c r="I51" s="7"/>
      <c r="J51" s="7"/>
      <c r="K51" s="7"/>
      <c r="L51" s="7"/>
    </row>
    <row r="52" spans="1:12" x14ac:dyDescent="0.25">
      <c r="A52" s="6"/>
      <c r="B52" s="7"/>
      <c r="C52" s="4"/>
      <c r="D52" s="7"/>
      <c r="E52" s="7"/>
      <c r="F52" s="7"/>
      <c r="G52" s="7"/>
      <c r="H52" s="7"/>
      <c r="I52" s="7"/>
      <c r="J52" s="7"/>
      <c r="K52" s="7"/>
      <c r="L52" s="7"/>
    </row>
    <row r="53" spans="1:12" x14ac:dyDescent="0.25">
      <c r="A53" s="6"/>
      <c r="B53" s="7"/>
      <c r="C53" s="4"/>
      <c r="D53" s="7"/>
      <c r="E53" s="7"/>
      <c r="F53" s="7"/>
      <c r="G53" s="7"/>
      <c r="H53" s="7"/>
      <c r="I53" s="7"/>
      <c r="J53" s="7"/>
      <c r="K53" s="7"/>
      <c r="L53" s="7"/>
    </row>
    <row r="54" spans="1:12" x14ac:dyDescent="0.25">
      <c r="A54" s="6"/>
      <c r="B54" s="7"/>
      <c r="C54" s="4"/>
      <c r="D54" s="7"/>
      <c r="E54" s="7"/>
      <c r="F54" s="7"/>
      <c r="G54" s="7"/>
      <c r="H54" s="7"/>
      <c r="I54" s="7"/>
      <c r="J54" s="7"/>
      <c r="K54" s="7"/>
      <c r="L54" s="7"/>
    </row>
    <row r="55" spans="1:12" x14ac:dyDescent="0.25">
      <c r="A55" s="6"/>
      <c r="B55" s="7"/>
      <c r="C55" s="4"/>
      <c r="D55" s="7"/>
      <c r="E55" s="7"/>
      <c r="F55" s="7"/>
      <c r="G55" s="7"/>
      <c r="H55" s="7"/>
      <c r="I55" s="7"/>
      <c r="J55" s="7"/>
      <c r="K55" s="7"/>
      <c r="L55" s="7"/>
    </row>
    <row r="56" spans="1:12" x14ac:dyDescent="0.25">
      <c r="A56" s="6"/>
      <c r="B56" s="7"/>
      <c r="C56" s="4"/>
      <c r="D56" s="7"/>
      <c r="E56" s="7"/>
      <c r="F56" s="7"/>
      <c r="G56" s="7"/>
      <c r="H56" s="7"/>
      <c r="I56" s="7"/>
      <c r="J56" s="7"/>
      <c r="K56" s="7"/>
      <c r="L56" s="7"/>
    </row>
    <row r="57" spans="1:12" x14ac:dyDescent="0.25">
      <c r="A57" s="6"/>
      <c r="B57" s="7"/>
      <c r="C57" s="4"/>
      <c r="D57" s="7"/>
      <c r="E57" s="7"/>
      <c r="F57" s="7"/>
      <c r="G57" s="7"/>
      <c r="H57" s="7"/>
      <c r="I57" s="7"/>
      <c r="J57" s="7"/>
      <c r="K57" s="7"/>
      <c r="L57" s="7"/>
    </row>
    <row r="58" spans="1:12" x14ac:dyDescent="0.25">
      <c r="A58" s="6"/>
      <c r="B58" s="7"/>
      <c r="C58" s="4"/>
      <c r="D58" s="7"/>
      <c r="E58" s="7"/>
      <c r="F58" s="7"/>
      <c r="G58" s="7"/>
      <c r="H58" s="7"/>
      <c r="I58" s="7"/>
      <c r="J58" s="7"/>
      <c r="K58" s="7"/>
      <c r="L58" s="7"/>
    </row>
    <row r="59" spans="1:12" x14ac:dyDescent="0.25">
      <c r="A59" s="6"/>
      <c r="B59" s="7"/>
      <c r="C59" s="4"/>
      <c r="D59" s="7"/>
      <c r="E59" s="7"/>
      <c r="F59" s="7"/>
      <c r="G59" s="7"/>
      <c r="H59" s="7"/>
      <c r="I59" s="7"/>
      <c r="J59" s="7"/>
      <c r="K59" s="7"/>
      <c r="L59" s="7"/>
    </row>
    <row r="60" spans="1:12" x14ac:dyDescent="0.25">
      <c r="A60" s="6"/>
      <c r="B60" s="7"/>
      <c r="C60" s="4"/>
      <c r="D60" s="7"/>
      <c r="E60" s="7"/>
      <c r="F60" s="7"/>
      <c r="G60" s="7"/>
      <c r="H60" s="7"/>
      <c r="I60" s="7"/>
      <c r="J60" s="7"/>
      <c r="K60" s="7"/>
      <c r="L60" s="7"/>
    </row>
    <row r="61" spans="1:12" x14ac:dyDescent="0.25">
      <c r="A61" s="6"/>
      <c r="B61" s="7"/>
      <c r="C61" s="4"/>
      <c r="D61" s="7"/>
      <c r="E61" s="7"/>
      <c r="F61" s="7"/>
      <c r="G61" s="7"/>
      <c r="H61" s="7"/>
      <c r="I61" s="7"/>
      <c r="J61" s="7"/>
      <c r="K61" s="7"/>
      <c r="L61" s="7"/>
    </row>
    <row r="62" spans="1:12" x14ac:dyDescent="0.25">
      <c r="A62" s="6"/>
      <c r="B62" s="7"/>
      <c r="C62" s="4"/>
      <c r="D62" s="7"/>
      <c r="E62" s="7"/>
      <c r="F62" s="7"/>
      <c r="G62" s="7"/>
      <c r="H62" s="7"/>
      <c r="I62" s="7"/>
      <c r="J62" s="7"/>
      <c r="K62" s="7"/>
      <c r="L62" s="7"/>
    </row>
    <row r="63" spans="1:12" x14ac:dyDescent="0.25">
      <c r="A63" s="6"/>
      <c r="B63" s="7"/>
      <c r="C63" s="4"/>
      <c r="D63" s="7"/>
      <c r="E63" s="7"/>
      <c r="F63" s="7"/>
      <c r="G63" s="7"/>
      <c r="H63" s="7"/>
      <c r="I63" s="7"/>
      <c r="J63" s="7"/>
      <c r="K63" s="7"/>
      <c r="L63" s="7"/>
    </row>
    <row r="64" spans="1:12" x14ac:dyDescent="0.25">
      <c r="A64" s="6"/>
      <c r="B64" s="7"/>
      <c r="C64" s="4"/>
      <c r="D64" s="7"/>
      <c r="E64" s="7"/>
      <c r="F64" s="7"/>
      <c r="G64" s="7"/>
      <c r="H64" s="7"/>
      <c r="I64" s="7"/>
      <c r="J64" s="7"/>
      <c r="K64" s="7"/>
      <c r="L64" s="7"/>
    </row>
    <row r="65" spans="1:12" x14ac:dyDescent="0.25">
      <c r="A65" s="6"/>
      <c r="B65" s="7"/>
      <c r="C65" s="4"/>
      <c r="D65" s="7"/>
      <c r="E65" s="7"/>
      <c r="F65" s="7"/>
      <c r="G65" s="7"/>
      <c r="H65" s="7"/>
      <c r="I65" s="7"/>
      <c r="J65" s="7"/>
      <c r="K65" s="7"/>
      <c r="L65" s="7"/>
    </row>
    <row r="66" spans="1:12" x14ac:dyDescent="0.25">
      <c r="A66" s="6"/>
      <c r="B66" s="7"/>
      <c r="C66" s="4"/>
      <c r="D66" s="7"/>
      <c r="E66" s="7"/>
      <c r="F66" s="7"/>
      <c r="G66" s="7"/>
      <c r="H66" s="7"/>
      <c r="I66" s="7"/>
      <c r="J66" s="7"/>
      <c r="K66" s="7"/>
      <c r="L66" s="7"/>
    </row>
    <row r="67" spans="1:12" x14ac:dyDescent="0.25">
      <c r="A67" s="6"/>
      <c r="B67" s="7"/>
      <c r="C67" s="4"/>
      <c r="D67" s="7"/>
      <c r="E67" s="7"/>
      <c r="F67" s="7"/>
      <c r="G67" s="7"/>
      <c r="H67" s="7"/>
      <c r="I67" s="7"/>
      <c r="J67" s="7"/>
      <c r="K67" s="7"/>
      <c r="L67" s="7"/>
    </row>
    <row r="68" spans="1:12" x14ac:dyDescent="0.25">
      <c r="A68" s="6"/>
      <c r="B68" s="7"/>
      <c r="C68" s="4"/>
      <c r="D68" s="7"/>
      <c r="E68" s="7"/>
      <c r="F68" s="7"/>
      <c r="G68" s="7"/>
      <c r="H68" s="7"/>
      <c r="I68" s="7"/>
      <c r="J68" s="7"/>
      <c r="K68" s="7"/>
      <c r="L68" s="7"/>
    </row>
    <row r="69" spans="1:12" x14ac:dyDescent="0.25">
      <c r="A69" s="6"/>
      <c r="B69" s="7"/>
      <c r="C69" s="4"/>
      <c r="D69" s="7"/>
      <c r="E69" s="7"/>
      <c r="F69" s="7"/>
      <c r="G69" s="7"/>
      <c r="H69" s="7"/>
      <c r="I69" s="7"/>
      <c r="J69" s="7"/>
      <c r="K69" s="7"/>
      <c r="L69" s="7"/>
    </row>
    <row r="70" spans="1:12" x14ac:dyDescent="0.25">
      <c r="A70" s="6"/>
      <c r="B70" s="7"/>
      <c r="C70" s="4"/>
      <c r="D70" s="7"/>
      <c r="E70" s="7"/>
      <c r="F70" s="7"/>
      <c r="G70" s="7"/>
      <c r="H70" s="7"/>
      <c r="I70" s="7"/>
      <c r="J70" s="7"/>
      <c r="K70" s="7"/>
      <c r="L70" s="7"/>
    </row>
    <row r="71" spans="1:12" x14ac:dyDescent="0.25">
      <c r="A71" s="6"/>
      <c r="B71" s="7"/>
      <c r="C71" s="4"/>
      <c r="D71" s="7"/>
      <c r="E71" s="7"/>
      <c r="F71" s="7"/>
      <c r="G71" s="7"/>
      <c r="H71" s="7"/>
      <c r="I71" s="7"/>
      <c r="J71" s="7"/>
      <c r="K71" s="7"/>
      <c r="L71" s="7"/>
    </row>
    <row r="72" spans="1:12" x14ac:dyDescent="0.25">
      <c r="A72" s="6"/>
      <c r="B72" s="7"/>
      <c r="C72" s="4"/>
      <c r="D72" s="7"/>
      <c r="E72" s="7"/>
      <c r="F72" s="7"/>
      <c r="G72" s="7"/>
      <c r="H72" s="7"/>
      <c r="I72" s="7"/>
      <c r="J72" s="7"/>
      <c r="K72" s="7"/>
      <c r="L72" s="7"/>
    </row>
    <row r="73" spans="1:12" x14ac:dyDescent="0.25">
      <c r="A73" s="6"/>
      <c r="B73" s="7"/>
      <c r="C73" s="4"/>
      <c r="D73" s="7"/>
      <c r="E73" s="7"/>
      <c r="F73" s="7"/>
      <c r="G73" s="7"/>
      <c r="H73" s="7"/>
      <c r="I73" s="7"/>
      <c r="J73" s="7"/>
      <c r="K73" s="7"/>
      <c r="L73" s="7"/>
    </row>
    <row r="74" spans="1:12" x14ac:dyDescent="0.25">
      <c r="A74" s="6"/>
      <c r="B74" s="7"/>
      <c r="C74" s="4"/>
      <c r="D74" s="7"/>
      <c r="E74" s="7"/>
      <c r="F74" s="7"/>
      <c r="G74" s="7"/>
      <c r="H74" s="7"/>
      <c r="I74" s="7"/>
      <c r="J74" s="7"/>
      <c r="K74" s="7"/>
      <c r="L74" s="7"/>
    </row>
    <row r="75" spans="1:12" x14ac:dyDescent="0.25">
      <c r="A75" s="6"/>
      <c r="B75" s="7"/>
      <c r="C75" s="4"/>
      <c r="D75" s="7"/>
      <c r="E75" s="7"/>
      <c r="F75" s="7"/>
      <c r="G75" s="7"/>
      <c r="H75" s="7"/>
      <c r="I75" s="7"/>
      <c r="J75" s="7"/>
      <c r="K75" s="7"/>
      <c r="L75" s="7"/>
    </row>
    <row r="76" spans="1:12" x14ac:dyDescent="0.25">
      <c r="A76" s="6"/>
      <c r="B76" s="7"/>
      <c r="C76" s="4"/>
      <c r="D76" s="7"/>
      <c r="E76" s="7"/>
      <c r="F76" s="7"/>
      <c r="G76" s="7"/>
      <c r="H76" s="7"/>
      <c r="I76" s="7"/>
      <c r="J76" s="7"/>
      <c r="K76" s="7"/>
      <c r="L76" s="7"/>
    </row>
    <row r="77" spans="1:12" x14ac:dyDescent="0.25">
      <c r="A77" s="6"/>
      <c r="B77" s="7"/>
      <c r="C77" s="4"/>
      <c r="D77" s="7"/>
      <c r="E77" s="7"/>
      <c r="F77" s="7"/>
      <c r="G77" s="7"/>
      <c r="H77" s="7"/>
      <c r="I77" s="7"/>
      <c r="J77" s="7"/>
      <c r="K77" s="7"/>
      <c r="L77" s="7"/>
    </row>
    <row r="78" spans="1:12" x14ac:dyDescent="0.25">
      <c r="A78" s="6"/>
      <c r="B78" s="7"/>
      <c r="C78" s="4"/>
      <c r="D78" s="7"/>
      <c r="E78" s="7"/>
      <c r="F78" s="7"/>
      <c r="G78" s="7"/>
      <c r="H78" s="7"/>
      <c r="I78" s="7"/>
      <c r="J78" s="7"/>
      <c r="K78" s="7"/>
      <c r="L78" s="7"/>
    </row>
    <row r="79" spans="1:12" x14ac:dyDescent="0.25">
      <c r="A79" s="6"/>
      <c r="B79" s="7"/>
      <c r="C79" s="4"/>
      <c r="D79" s="7"/>
      <c r="E79" s="7"/>
      <c r="F79" s="7"/>
      <c r="G79" s="7"/>
      <c r="H79" s="7"/>
      <c r="I79" s="7"/>
      <c r="J79" s="7"/>
      <c r="K79" s="7"/>
      <c r="L79" s="7"/>
    </row>
    <row r="80" spans="1:12" x14ac:dyDescent="0.25">
      <c r="A80" s="6"/>
      <c r="B80" s="7"/>
      <c r="C80" s="4"/>
      <c r="D80" s="7"/>
      <c r="E80" s="7"/>
      <c r="F80" s="7"/>
      <c r="G80" s="7"/>
      <c r="H80" s="7"/>
      <c r="I80" s="7"/>
      <c r="J80" s="7"/>
      <c r="K80" s="7"/>
      <c r="L80" s="7"/>
    </row>
    <row r="81" spans="1:12" x14ac:dyDescent="0.25">
      <c r="A81" s="6"/>
      <c r="B81" s="7"/>
      <c r="C81" s="4"/>
      <c r="D81" s="7"/>
      <c r="E81" s="7"/>
      <c r="F81" s="7"/>
      <c r="G81" s="7"/>
      <c r="H81" s="7"/>
      <c r="I81" s="7"/>
      <c r="J81" s="7"/>
      <c r="K81" s="7"/>
      <c r="L81" s="7"/>
    </row>
    <row r="82" spans="1:12" x14ac:dyDescent="0.25">
      <c r="A82" s="6"/>
      <c r="B82" s="7"/>
      <c r="C82" s="4"/>
      <c r="D82" s="7"/>
      <c r="E82" s="7"/>
      <c r="F82" s="7"/>
      <c r="G82" s="7"/>
      <c r="H82" s="7"/>
      <c r="I82" s="7"/>
      <c r="J82" s="7"/>
      <c r="K82" s="7"/>
      <c r="L82" s="7"/>
    </row>
    <row r="83" spans="1:12" x14ac:dyDescent="0.25">
      <c r="A83" s="6"/>
      <c r="B83" s="7"/>
      <c r="C83" s="4"/>
      <c r="D83" s="7"/>
      <c r="E83" s="7"/>
      <c r="F83" s="7"/>
      <c r="G83" s="7"/>
      <c r="H83" s="7"/>
      <c r="I83" s="7"/>
      <c r="J83" s="7"/>
      <c r="K83" s="7"/>
      <c r="L83" s="7"/>
    </row>
    <row r="84" spans="1:12" x14ac:dyDescent="0.25">
      <c r="A84" s="6"/>
      <c r="B84" s="7"/>
      <c r="C84" s="4"/>
      <c r="D84" s="7"/>
      <c r="E84" s="7"/>
      <c r="F84" s="7"/>
      <c r="G84" s="7"/>
      <c r="H84" s="7"/>
      <c r="I84" s="7"/>
      <c r="J84" s="7"/>
      <c r="K84" s="7"/>
      <c r="L84" s="7"/>
    </row>
    <row r="85" spans="1:12" x14ac:dyDescent="0.25">
      <c r="A85" s="6"/>
      <c r="B85" s="7"/>
      <c r="C85" s="4"/>
      <c r="D85" s="7"/>
      <c r="E85" s="7"/>
      <c r="F85" s="7"/>
      <c r="G85" s="7"/>
      <c r="H85" s="7"/>
      <c r="I85" s="7"/>
      <c r="J85" s="7"/>
      <c r="K85" s="7"/>
      <c r="L85" s="7"/>
    </row>
    <row r="86" spans="1:12" x14ac:dyDescent="0.25">
      <c r="A86" s="6"/>
      <c r="B86" s="7"/>
      <c r="C86" s="4"/>
      <c r="D86" s="7"/>
      <c r="E86" s="7"/>
      <c r="F86" s="7"/>
      <c r="G86" s="7"/>
      <c r="H86" s="7"/>
      <c r="I86" s="7"/>
      <c r="J86" s="7"/>
      <c r="K86" s="7"/>
      <c r="L86" s="7"/>
    </row>
    <row r="87" spans="1:12" x14ac:dyDescent="0.25">
      <c r="A87" s="6"/>
      <c r="B87" s="7"/>
      <c r="C87" s="4"/>
      <c r="D87" s="7"/>
      <c r="E87" s="7"/>
      <c r="F87" s="7"/>
      <c r="G87" s="7"/>
      <c r="H87" s="7"/>
      <c r="I87" s="7"/>
      <c r="J87" s="7"/>
      <c r="K87" s="7"/>
      <c r="L87" s="7"/>
    </row>
    <row r="88" spans="1:12" x14ac:dyDescent="0.25">
      <c r="A88" s="6"/>
      <c r="B88" s="7"/>
      <c r="C88" s="4"/>
      <c r="D88" s="7"/>
      <c r="E88" s="7"/>
      <c r="F88" s="7"/>
      <c r="G88" s="7"/>
      <c r="H88" s="7"/>
      <c r="I88" s="7"/>
      <c r="J88" s="7"/>
      <c r="K88" s="7"/>
      <c r="L88" s="7"/>
    </row>
    <row r="89" spans="1:12" x14ac:dyDescent="0.25">
      <c r="A89" s="6"/>
      <c r="B89" s="7"/>
      <c r="C89" s="4"/>
      <c r="D89" s="7"/>
      <c r="E89" s="7"/>
      <c r="F89" s="7"/>
      <c r="G89" s="7"/>
      <c r="H89" s="7"/>
      <c r="I89" s="7"/>
      <c r="J89" s="7"/>
      <c r="K89" s="7"/>
      <c r="L89" s="7"/>
    </row>
    <row r="90" spans="1:12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</row>
    <row r="91" spans="1:12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</row>
    <row r="92" spans="1:12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</row>
  </sheetData>
  <mergeCells count="3">
    <mergeCell ref="A1:C1"/>
    <mergeCell ref="F1:G1"/>
    <mergeCell ref="K1:L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2"/>
  <sheetViews>
    <sheetView workbookViewId="0">
      <selection activeCell="N13" sqref="N13"/>
    </sheetView>
  </sheetViews>
  <sheetFormatPr defaultColWidth="9.140625" defaultRowHeight="15" x14ac:dyDescent="0.25"/>
  <cols>
    <col min="1" max="1" width="17.28515625" customWidth="1"/>
    <col min="2" max="3" width="17" customWidth="1"/>
    <col min="6" max="8" width="17.5703125" customWidth="1"/>
    <col min="10" max="10" width="9.7109375" customWidth="1"/>
    <col min="11" max="12" width="14.140625" customWidth="1"/>
  </cols>
  <sheetData>
    <row r="1" spans="1:12" s="1" customFormat="1" x14ac:dyDescent="0.25">
      <c r="A1" s="16" t="s">
        <v>4</v>
      </c>
      <c r="B1" s="17"/>
      <c r="C1" s="18"/>
      <c r="F1" s="19" t="s">
        <v>5</v>
      </c>
      <c r="G1" s="19"/>
      <c r="H1" s="15"/>
      <c r="K1" s="20"/>
      <c r="L1" s="20"/>
    </row>
    <row r="2" spans="1:12" s="1" customFormat="1" x14ac:dyDescent="0.25">
      <c r="A2" s="14" t="s">
        <v>1</v>
      </c>
      <c r="B2" s="14" t="s">
        <v>0</v>
      </c>
      <c r="C2" s="14" t="s">
        <v>0</v>
      </c>
      <c r="F2" s="14" t="s">
        <v>2</v>
      </c>
      <c r="G2" s="14" t="s">
        <v>3</v>
      </c>
      <c r="H2" s="14" t="s">
        <v>3</v>
      </c>
      <c r="K2" s="15"/>
      <c r="L2" s="15"/>
    </row>
    <row r="3" spans="1:12" x14ac:dyDescent="0.25">
      <c r="A3" s="8">
        <v>5.6559999999999996E-3</v>
      </c>
      <c r="B3">
        <v>48.642499999999998</v>
      </c>
      <c r="C3" s="4">
        <f>(B3/$B$3)</f>
        <v>1</v>
      </c>
      <c r="D3" s="7">
        <f>B3+70</f>
        <v>118.6425</v>
      </c>
      <c r="E3" s="7"/>
      <c r="F3">
        <v>3.0693999999999999</v>
      </c>
      <c r="G3" s="8">
        <v>0.60831000000000002</v>
      </c>
      <c r="H3" s="5">
        <f>(G3/$G$3)</f>
        <v>1</v>
      </c>
      <c r="I3" s="6">
        <f>G3+1</f>
        <v>1.6083099999999999</v>
      </c>
      <c r="J3" s="7"/>
      <c r="K3" s="7"/>
      <c r="L3" s="6"/>
    </row>
    <row r="4" spans="1:12" x14ac:dyDescent="0.25">
      <c r="A4" s="8">
        <v>8.9890000000000005E-3</v>
      </c>
      <c r="B4">
        <v>51.526699999999998</v>
      </c>
      <c r="C4" s="4">
        <f t="shared" ref="C4:C48" si="0">(B4/$B$3)</f>
        <v>1.0592938274142982</v>
      </c>
      <c r="D4" s="7">
        <f t="shared" ref="D4:D48" si="1">B4+70</f>
        <v>121.52670000000001</v>
      </c>
      <c r="E4" s="7"/>
      <c r="F4">
        <v>3.3935</v>
      </c>
      <c r="G4" s="8">
        <v>1.3123</v>
      </c>
      <c r="H4" s="5">
        <f t="shared" ref="H4:H13" si="2">(G4/$G$3)</f>
        <v>2.1572882247538261</v>
      </c>
      <c r="I4" s="6">
        <f t="shared" ref="I4:I22" si="3">G4+1</f>
        <v>2.3123</v>
      </c>
      <c r="J4" s="7"/>
      <c r="K4" s="7" t="s">
        <v>6</v>
      </c>
      <c r="L4" s="6" t="s">
        <v>33</v>
      </c>
    </row>
    <row r="5" spans="1:12" x14ac:dyDescent="0.25">
      <c r="A5" s="8">
        <v>1.7656000000000002E-2</v>
      </c>
      <c r="B5">
        <v>56.341999999999999</v>
      </c>
      <c r="C5" s="4">
        <f t="shared" si="0"/>
        <v>1.1582875057819808</v>
      </c>
      <c r="D5" s="7">
        <f t="shared" si="1"/>
        <v>126.342</v>
      </c>
      <c r="E5" s="7"/>
      <c r="F5">
        <v>3.84</v>
      </c>
      <c r="G5" s="8">
        <v>0.23307</v>
      </c>
      <c r="H5" s="5">
        <f t="shared" si="2"/>
        <v>0.38314346303693841</v>
      </c>
      <c r="I5" s="6">
        <f t="shared" si="3"/>
        <v>1.2330700000000001</v>
      </c>
      <c r="J5" s="7"/>
      <c r="K5" s="7" t="s">
        <v>7</v>
      </c>
      <c r="L5" s="6" t="s">
        <v>30</v>
      </c>
    </row>
    <row r="6" spans="1:12" x14ac:dyDescent="0.25">
      <c r="A6" s="8">
        <v>4.0201000000000001E-2</v>
      </c>
      <c r="B6">
        <v>63.906300000000002</v>
      </c>
      <c r="C6" s="4">
        <f t="shared" si="0"/>
        <v>1.3137955491596855</v>
      </c>
      <c r="D6" s="7">
        <f t="shared" si="1"/>
        <v>133.90629999999999</v>
      </c>
      <c r="E6" s="7"/>
      <c r="F6">
        <v>4.3491</v>
      </c>
      <c r="G6" s="8">
        <v>8.4917999999999993E-2</v>
      </c>
      <c r="H6" s="5">
        <f t="shared" si="2"/>
        <v>0.1395965872663609</v>
      </c>
      <c r="I6" s="6">
        <f t="shared" si="3"/>
        <v>1.084918</v>
      </c>
      <c r="J6" s="7"/>
      <c r="K6" s="7" t="s">
        <v>8</v>
      </c>
      <c r="L6" s="6" t="s">
        <v>31</v>
      </c>
    </row>
    <row r="7" spans="1:12" x14ac:dyDescent="0.25">
      <c r="A7" s="8">
        <v>5.1642E-2</v>
      </c>
      <c r="B7">
        <v>66.819699999999997</v>
      </c>
      <c r="C7" s="4">
        <f t="shared" si="0"/>
        <v>1.3736896746672149</v>
      </c>
      <c r="D7" s="7">
        <f t="shared" si="1"/>
        <v>136.81970000000001</v>
      </c>
      <c r="E7" s="7"/>
      <c r="F7">
        <v>5.0130999999999997</v>
      </c>
      <c r="G7" s="8">
        <v>8.4984000000000004E-2</v>
      </c>
      <c r="H7" s="5">
        <f t="shared" si="2"/>
        <v>0.13970508457858657</v>
      </c>
      <c r="I7" s="6">
        <f t="shared" si="3"/>
        <v>1.0849839999999999</v>
      </c>
      <c r="J7" s="7"/>
      <c r="K7" s="7" t="s">
        <v>9</v>
      </c>
      <c r="L7" s="6" t="s">
        <v>32</v>
      </c>
    </row>
    <row r="8" spans="1:12" x14ac:dyDescent="0.25">
      <c r="A8" s="8">
        <v>7.3262999999999995E-2</v>
      </c>
      <c r="B8">
        <v>71.591200000000001</v>
      </c>
      <c r="C8" s="4">
        <f t="shared" si="0"/>
        <v>1.4717829058950507</v>
      </c>
      <c r="D8" s="7">
        <f t="shared" si="1"/>
        <v>141.59120000000001</v>
      </c>
      <c r="E8" s="7"/>
      <c r="F8">
        <v>5.8098999999999998</v>
      </c>
      <c r="G8" s="8">
        <v>6.9872000000000004E-2</v>
      </c>
      <c r="H8" s="5">
        <f t="shared" si="2"/>
        <v>0.11486248787624731</v>
      </c>
      <c r="I8" s="6">
        <f t="shared" si="3"/>
        <v>1.0698719999999999</v>
      </c>
      <c r="J8" s="7"/>
      <c r="K8" s="7"/>
      <c r="L8" s="6"/>
    </row>
    <row r="9" spans="1:12" x14ac:dyDescent="0.25">
      <c r="A9" s="8">
        <v>9.0803999999999996E-2</v>
      </c>
      <c r="B9">
        <v>75.078800000000001</v>
      </c>
      <c r="C9" s="4">
        <f t="shared" si="0"/>
        <v>1.5434815233592025</v>
      </c>
      <c r="D9" s="7">
        <f t="shared" si="1"/>
        <v>145.0788</v>
      </c>
      <c r="E9" s="7"/>
      <c r="F9">
        <v>6.5694999999999997</v>
      </c>
      <c r="G9" s="8">
        <v>2.7101E-2</v>
      </c>
      <c r="H9" s="5">
        <f t="shared" si="2"/>
        <v>4.4551297858000029E-2</v>
      </c>
      <c r="I9" s="6">
        <f t="shared" si="3"/>
        <v>1.027101</v>
      </c>
      <c r="J9" s="7"/>
      <c r="K9" s="7"/>
      <c r="L9" s="6"/>
    </row>
    <row r="10" spans="1:12" x14ac:dyDescent="0.25">
      <c r="A10" s="8">
        <v>0.14927099999999999</v>
      </c>
      <c r="B10">
        <v>85.405500000000004</v>
      </c>
      <c r="C10" s="4">
        <f t="shared" si="0"/>
        <v>1.7557794110088916</v>
      </c>
      <c r="D10" s="7">
        <f t="shared" si="1"/>
        <v>155.40550000000002</v>
      </c>
      <c r="E10" s="7"/>
      <c r="F10">
        <v>7.8783000000000003</v>
      </c>
      <c r="G10" s="8">
        <v>4.2104999999999997E-2</v>
      </c>
      <c r="H10" s="5">
        <f t="shared" si="2"/>
        <v>6.9216353503970013E-2</v>
      </c>
      <c r="I10" s="6">
        <f t="shared" si="3"/>
        <v>1.0421050000000001</v>
      </c>
      <c r="J10" s="7"/>
      <c r="K10" s="7"/>
      <c r="L10" s="6"/>
    </row>
    <row r="11" spans="1:12" x14ac:dyDescent="0.25">
      <c r="A11" s="8">
        <v>0.194326</v>
      </c>
      <c r="B11">
        <v>93.042199999999994</v>
      </c>
      <c r="C11" s="4">
        <f t="shared" si="0"/>
        <v>1.9127758647273474</v>
      </c>
      <c r="D11" s="7">
        <f t="shared" si="1"/>
        <v>163.04219999999998</v>
      </c>
      <c r="E11" s="7"/>
      <c r="F11">
        <v>9.6334999999999997</v>
      </c>
      <c r="G11" s="8">
        <v>3.1660000000000001E-2</v>
      </c>
      <c r="H11" s="5">
        <f t="shared" si="2"/>
        <v>5.2045831894921998E-2</v>
      </c>
      <c r="I11" s="6">
        <f t="shared" si="3"/>
        <v>1.03166</v>
      </c>
      <c r="J11" s="7"/>
      <c r="K11" s="7"/>
      <c r="L11" s="6"/>
    </row>
    <row r="12" spans="1:12" x14ac:dyDescent="0.25">
      <c r="A12" s="8">
        <v>0.24860599999999999</v>
      </c>
      <c r="B12">
        <v>101.90819999999999</v>
      </c>
      <c r="C12" s="4">
        <f t="shared" si="0"/>
        <v>2.0950444570077607</v>
      </c>
      <c r="D12" s="7">
        <f t="shared" si="1"/>
        <v>171.90819999999999</v>
      </c>
      <c r="E12" s="7"/>
      <c r="F12">
        <v>16.091799999999999</v>
      </c>
      <c r="G12" s="8">
        <v>1.7871000000000001E-2</v>
      </c>
      <c r="H12" s="5">
        <f t="shared" si="2"/>
        <v>2.9378113133106478E-2</v>
      </c>
      <c r="I12" s="6">
        <f t="shared" si="3"/>
        <v>1.017871</v>
      </c>
      <c r="J12" s="7"/>
      <c r="K12" s="7"/>
      <c r="L12" s="6"/>
    </row>
    <row r="13" spans="1:12" x14ac:dyDescent="0.25">
      <c r="A13" s="8">
        <v>0.28617700000000001</v>
      </c>
      <c r="B13">
        <v>108.04470000000001</v>
      </c>
      <c r="C13" s="4">
        <f t="shared" si="0"/>
        <v>2.2211995682787689</v>
      </c>
      <c r="D13" s="7">
        <f t="shared" si="1"/>
        <v>178.04470000000001</v>
      </c>
      <c r="E13" s="7"/>
      <c r="F13">
        <v>25.636900000000001</v>
      </c>
      <c r="G13" s="8">
        <v>2.6877000000000002E-2</v>
      </c>
      <c r="H13" s="5">
        <f t="shared" si="2"/>
        <v>4.4183064555900778E-2</v>
      </c>
      <c r="I13" s="6">
        <f t="shared" si="3"/>
        <v>1.026877</v>
      </c>
      <c r="J13" s="7"/>
      <c r="K13" s="7"/>
      <c r="L13" s="6"/>
    </row>
    <row r="14" spans="1:12" x14ac:dyDescent="0.25">
      <c r="A14" s="8">
        <v>0.35189100000000001</v>
      </c>
      <c r="B14">
        <v>119.3767</v>
      </c>
      <c r="C14" s="4">
        <f t="shared" si="0"/>
        <v>2.4541645680217918</v>
      </c>
      <c r="D14" s="7">
        <f t="shared" si="1"/>
        <v>189.3767</v>
      </c>
      <c r="E14" s="7"/>
      <c r="F14">
        <v>3.8380000000000001</v>
      </c>
      <c r="G14" s="8">
        <v>0.34938999999999998</v>
      </c>
      <c r="H14" s="5"/>
      <c r="I14" s="6">
        <f t="shared" si="3"/>
        <v>1.3493900000000001</v>
      </c>
      <c r="J14" s="7"/>
      <c r="K14" s="7"/>
      <c r="L14" s="6"/>
    </row>
    <row r="15" spans="1:12" x14ac:dyDescent="0.25">
      <c r="A15" s="8">
        <v>0.39511000000000002</v>
      </c>
      <c r="B15">
        <v>127.0164</v>
      </c>
      <c r="C15" s="4">
        <f t="shared" si="0"/>
        <v>2.6112226962018812</v>
      </c>
      <c r="D15" s="7">
        <f t="shared" si="1"/>
        <v>197.0164</v>
      </c>
      <c r="E15" s="7"/>
      <c r="F15">
        <v>4.4001999999999999</v>
      </c>
      <c r="G15" s="8">
        <v>9.1624999999999998E-2</v>
      </c>
      <c r="H15" s="5"/>
      <c r="I15" s="6">
        <f t="shared" si="3"/>
        <v>1.0916250000000001</v>
      </c>
      <c r="J15" s="7"/>
      <c r="K15" s="7"/>
      <c r="L15" s="6"/>
    </row>
    <row r="16" spans="1:12" x14ac:dyDescent="0.25">
      <c r="A16" s="8">
        <v>0.43863099999999999</v>
      </c>
      <c r="B16">
        <v>134.28739999999999</v>
      </c>
      <c r="C16" s="4">
        <f t="shared" si="0"/>
        <v>2.7607010330472321</v>
      </c>
      <c r="D16" s="7">
        <f t="shared" si="1"/>
        <v>204.28739999999999</v>
      </c>
      <c r="E16" s="7"/>
      <c r="F16">
        <v>5.0208000000000004</v>
      </c>
      <c r="G16" s="8">
        <v>0.13100999999999999</v>
      </c>
      <c r="H16" s="5"/>
      <c r="I16" s="6">
        <f t="shared" si="3"/>
        <v>1.1310100000000001</v>
      </c>
      <c r="J16" s="7"/>
      <c r="K16" s="7"/>
      <c r="L16" s="6"/>
    </row>
    <row r="17" spans="1:12" x14ac:dyDescent="0.25">
      <c r="A17" s="8">
        <v>0.491614</v>
      </c>
      <c r="B17">
        <v>142.76499999999999</v>
      </c>
      <c r="C17" s="4">
        <f t="shared" si="0"/>
        <v>2.9349848383615149</v>
      </c>
      <c r="D17" s="7">
        <f t="shared" si="1"/>
        <v>212.76499999999999</v>
      </c>
      <c r="E17" s="7"/>
      <c r="F17">
        <v>5.7534999999999998</v>
      </c>
      <c r="G17" s="8">
        <v>0.1206</v>
      </c>
      <c r="H17" s="5"/>
      <c r="I17" s="6">
        <f t="shared" si="3"/>
        <v>1.1206</v>
      </c>
      <c r="J17" s="7"/>
      <c r="K17" s="7"/>
      <c r="L17" s="6"/>
    </row>
    <row r="18" spans="1:12" x14ac:dyDescent="0.25">
      <c r="A18" s="8">
        <v>0.51607999999999998</v>
      </c>
      <c r="B18">
        <v>145.9699</v>
      </c>
      <c r="C18" s="4">
        <f t="shared" si="0"/>
        <v>3.0008716657244179</v>
      </c>
      <c r="D18" s="7">
        <f t="shared" si="1"/>
        <v>215.9699</v>
      </c>
      <c r="E18" s="7"/>
      <c r="F18">
        <v>6.6151999999999997</v>
      </c>
      <c r="G18" s="8">
        <v>0.11794</v>
      </c>
      <c r="H18" s="5"/>
      <c r="I18" s="6">
        <f t="shared" si="3"/>
        <v>1.1179399999999999</v>
      </c>
      <c r="J18" s="7"/>
      <c r="K18" s="7"/>
      <c r="L18" s="6"/>
    </row>
    <row r="19" spans="1:12" x14ac:dyDescent="0.25">
      <c r="A19" s="8">
        <v>0.54702700000000004</v>
      </c>
      <c r="B19">
        <v>149.995</v>
      </c>
      <c r="C19" s="4">
        <f t="shared" si="0"/>
        <v>3.0836202908978776</v>
      </c>
      <c r="D19" s="7">
        <f t="shared" si="1"/>
        <v>219.995</v>
      </c>
      <c r="E19" s="7"/>
      <c r="F19">
        <v>8.0266999999999999</v>
      </c>
      <c r="G19" s="8">
        <v>0.10423</v>
      </c>
      <c r="H19" s="5"/>
      <c r="I19" s="6">
        <f t="shared" si="3"/>
        <v>1.10423</v>
      </c>
      <c r="J19" s="7"/>
      <c r="K19" s="7"/>
      <c r="L19" s="6"/>
    </row>
    <row r="20" spans="1:12" x14ac:dyDescent="0.25">
      <c r="A20" s="8">
        <v>0.58724299999999996</v>
      </c>
      <c r="B20">
        <v>153.8818</v>
      </c>
      <c r="C20" s="4">
        <f t="shared" si="0"/>
        <v>3.1635257233900398</v>
      </c>
      <c r="D20" s="7">
        <f t="shared" si="1"/>
        <v>223.8818</v>
      </c>
      <c r="E20" s="7"/>
      <c r="F20">
        <v>9.5989000000000004</v>
      </c>
      <c r="G20" s="8">
        <v>0.15306</v>
      </c>
      <c r="H20" s="5"/>
      <c r="I20" s="6">
        <f t="shared" si="3"/>
        <v>1.15306</v>
      </c>
      <c r="J20" s="7"/>
      <c r="K20" s="7"/>
      <c r="L20" s="6"/>
    </row>
    <row r="21" spans="1:12" x14ac:dyDescent="0.25">
      <c r="A21" s="8">
        <v>0.63704300000000003</v>
      </c>
      <c r="B21">
        <v>157.67789999999999</v>
      </c>
      <c r="C21" s="4">
        <f t="shared" si="0"/>
        <v>3.2415665313254869</v>
      </c>
      <c r="D21" s="7">
        <f t="shared" si="1"/>
        <v>227.67789999999999</v>
      </c>
      <c r="E21" s="7"/>
      <c r="F21">
        <v>15.587899999999999</v>
      </c>
      <c r="G21" s="8">
        <v>4.5319999999999999E-2</v>
      </c>
      <c r="H21" s="5"/>
      <c r="I21" s="6">
        <f t="shared" si="3"/>
        <v>1.04532</v>
      </c>
      <c r="J21" s="7"/>
      <c r="K21" s="7"/>
      <c r="L21" s="6"/>
    </row>
    <row r="22" spans="1:12" x14ac:dyDescent="0.25">
      <c r="A22" s="8">
        <v>0.74295800000000001</v>
      </c>
      <c r="B22">
        <v>161.98570000000001</v>
      </c>
      <c r="C22" s="4">
        <f t="shared" si="0"/>
        <v>3.3301269466001955</v>
      </c>
      <c r="D22" s="7">
        <f t="shared" si="1"/>
        <v>231.98570000000001</v>
      </c>
      <c r="E22" s="7"/>
      <c r="F22">
        <v>25.950600000000001</v>
      </c>
      <c r="G22" s="8">
        <v>3.1324999999999999E-2</v>
      </c>
      <c r="H22" s="5"/>
      <c r="I22" s="6">
        <f t="shared" si="3"/>
        <v>1.031325</v>
      </c>
      <c r="J22" s="7"/>
      <c r="K22" s="7"/>
      <c r="L22" s="6"/>
    </row>
    <row r="23" spans="1:12" x14ac:dyDescent="0.25">
      <c r="A23" s="8">
        <v>0.79284500000000002</v>
      </c>
      <c r="B23">
        <v>163.8818</v>
      </c>
      <c r="C23" s="4">
        <f t="shared" si="0"/>
        <v>3.3691072621678573</v>
      </c>
      <c r="D23" s="7">
        <f t="shared" si="1"/>
        <v>233.8818</v>
      </c>
      <c r="E23" s="7"/>
      <c r="F23" s="7"/>
      <c r="G23" s="6"/>
      <c r="H23" s="5"/>
      <c r="I23" s="7"/>
      <c r="J23" s="7"/>
      <c r="K23" s="7"/>
      <c r="L23" s="6"/>
    </row>
    <row r="24" spans="1:12" ht="13.5" customHeight="1" x14ac:dyDescent="0.25">
      <c r="A24" s="8">
        <v>0.85069499999999998</v>
      </c>
      <c r="B24">
        <v>166.19710000000001</v>
      </c>
      <c r="C24" s="4">
        <f t="shared" si="0"/>
        <v>3.4167055558410859</v>
      </c>
      <c r="D24" s="7">
        <f t="shared" si="1"/>
        <v>236.19710000000001</v>
      </c>
      <c r="E24" s="7"/>
      <c r="F24" s="7"/>
      <c r="G24" s="6"/>
      <c r="H24" s="5"/>
      <c r="I24" s="7"/>
      <c r="J24" s="7"/>
      <c r="K24" s="7"/>
      <c r="L24" s="6"/>
    </row>
    <row r="25" spans="1:12" hidden="1" x14ac:dyDescent="0.25">
      <c r="A25" s="8">
        <v>0.89800000000000002</v>
      </c>
      <c r="B25">
        <v>169.0386</v>
      </c>
      <c r="C25" s="4">
        <f t="shared" si="0"/>
        <v>3.4751215500848027</v>
      </c>
      <c r="D25" s="7">
        <f t="shared" si="1"/>
        <v>239.0386</v>
      </c>
      <c r="E25" s="7"/>
      <c r="F25" s="7"/>
      <c r="G25" s="6"/>
      <c r="H25" s="5"/>
      <c r="I25" s="7"/>
      <c r="J25" s="7"/>
      <c r="K25" s="7"/>
      <c r="L25" s="6"/>
    </row>
    <row r="26" spans="1:12" x14ac:dyDescent="0.25">
      <c r="A26" s="8">
        <v>0.95091199999999998</v>
      </c>
      <c r="B26">
        <v>172.4451</v>
      </c>
      <c r="C26" s="4">
        <f t="shared" si="0"/>
        <v>3.545152901269466</v>
      </c>
      <c r="D26" s="7">
        <f t="shared" si="1"/>
        <v>242.4451</v>
      </c>
      <c r="E26" s="7"/>
      <c r="F26" s="7"/>
      <c r="G26" s="6"/>
      <c r="H26" s="5"/>
      <c r="I26" s="7"/>
      <c r="J26" s="7"/>
      <c r="K26" s="7"/>
      <c r="L26" s="6"/>
    </row>
    <row r="27" spans="1:12" x14ac:dyDescent="0.25">
      <c r="A27" s="8">
        <v>0.98614500000000005</v>
      </c>
      <c r="B27">
        <v>176.73990000000001</v>
      </c>
      <c r="C27" s="4">
        <f t="shared" si="0"/>
        <v>3.6334460605437635</v>
      </c>
      <c r="D27" s="7">
        <f t="shared" si="1"/>
        <v>246.73990000000001</v>
      </c>
      <c r="E27" s="7"/>
      <c r="F27" s="7"/>
      <c r="G27" s="6"/>
      <c r="H27" s="5"/>
      <c r="I27" s="7"/>
      <c r="J27" s="7"/>
      <c r="K27" s="7"/>
      <c r="L27" s="6"/>
    </row>
    <row r="28" spans="1:12" x14ac:dyDescent="0.25">
      <c r="A28" s="8">
        <v>0.93079699999999999</v>
      </c>
      <c r="B28">
        <v>173.49279999999999</v>
      </c>
      <c r="C28" s="4">
        <f t="shared" si="0"/>
        <v>3.5666916790872181</v>
      </c>
      <c r="D28" s="7">
        <f t="shared" si="1"/>
        <v>243.49279999999999</v>
      </c>
      <c r="E28" s="7"/>
      <c r="F28" s="7"/>
      <c r="G28" s="6"/>
      <c r="H28" s="5"/>
      <c r="I28" s="7"/>
      <c r="J28" s="7"/>
      <c r="K28" s="7"/>
      <c r="L28" s="6"/>
    </row>
    <row r="29" spans="1:12" x14ac:dyDescent="0.25">
      <c r="A29" s="8">
        <v>0.90465300000000004</v>
      </c>
      <c r="B29">
        <v>171.636</v>
      </c>
      <c r="C29" s="4">
        <f t="shared" si="0"/>
        <v>3.5285192989669527</v>
      </c>
      <c r="D29" s="7">
        <f t="shared" si="1"/>
        <v>241.636</v>
      </c>
      <c r="E29" s="7"/>
      <c r="F29" s="7"/>
      <c r="G29" s="6"/>
      <c r="H29" s="5"/>
      <c r="I29" s="7"/>
      <c r="J29" s="7"/>
      <c r="K29" s="7"/>
      <c r="L29" s="6"/>
    </row>
    <row r="30" spans="1:12" x14ac:dyDescent="0.25">
      <c r="A30" s="8">
        <v>0.79673000000000005</v>
      </c>
      <c r="B30">
        <v>168.73699999999999</v>
      </c>
      <c r="C30" s="4">
        <f t="shared" si="0"/>
        <v>3.4689212108752634</v>
      </c>
      <c r="D30" s="7">
        <f t="shared" si="1"/>
        <v>238.73699999999999</v>
      </c>
      <c r="E30" s="7"/>
      <c r="F30" s="7"/>
      <c r="G30" s="6"/>
      <c r="H30" s="5"/>
      <c r="I30" s="7"/>
      <c r="J30" s="7"/>
      <c r="K30" s="7"/>
      <c r="L30" s="6"/>
    </row>
    <row r="31" spans="1:12" x14ac:dyDescent="0.25">
      <c r="A31" s="8">
        <v>0.75864299999999996</v>
      </c>
      <c r="B31">
        <v>167.6797</v>
      </c>
      <c r="C31" s="4">
        <f t="shared" si="0"/>
        <v>3.4471850747802848</v>
      </c>
      <c r="D31" s="7">
        <f t="shared" si="1"/>
        <v>237.6797</v>
      </c>
      <c r="E31" s="7"/>
      <c r="F31" s="7"/>
      <c r="G31" s="6"/>
      <c r="H31" s="5"/>
      <c r="I31" s="7"/>
      <c r="J31" s="7"/>
      <c r="K31" s="7"/>
      <c r="L31" s="6"/>
    </row>
    <row r="32" spans="1:12" x14ac:dyDescent="0.25">
      <c r="A32" s="8">
        <v>0.69453500000000001</v>
      </c>
      <c r="B32">
        <v>165.7792</v>
      </c>
      <c r="C32" s="4">
        <f t="shared" si="0"/>
        <v>3.4081143033355605</v>
      </c>
      <c r="D32" s="7">
        <f t="shared" si="1"/>
        <v>235.7792</v>
      </c>
      <c r="E32" s="7"/>
      <c r="F32" s="7"/>
      <c r="G32" s="6"/>
      <c r="H32" s="5"/>
      <c r="I32" s="7"/>
      <c r="J32" s="7"/>
      <c r="K32" s="7"/>
      <c r="L32" s="6"/>
    </row>
    <row r="33" spans="1:12" x14ac:dyDescent="0.25">
      <c r="A33" s="8">
        <v>0.65945900000000002</v>
      </c>
      <c r="B33">
        <v>165.15969999999999</v>
      </c>
      <c r="C33" s="4">
        <f t="shared" si="0"/>
        <v>3.3953785270082744</v>
      </c>
      <c r="D33" s="7">
        <f t="shared" si="1"/>
        <v>235.15969999999999</v>
      </c>
      <c r="E33" s="7"/>
      <c r="F33" s="7"/>
      <c r="G33" s="6"/>
      <c r="H33" s="5"/>
      <c r="I33" s="7"/>
      <c r="J33" s="7"/>
      <c r="K33" s="7"/>
      <c r="L33" s="6"/>
    </row>
    <row r="34" spans="1:12" x14ac:dyDescent="0.25">
      <c r="A34" s="8">
        <v>0.61404599999999998</v>
      </c>
      <c r="B34">
        <v>163.5515</v>
      </c>
      <c r="C34" s="4">
        <f t="shared" si="0"/>
        <v>3.3623169039420264</v>
      </c>
      <c r="D34" s="7">
        <f t="shared" si="1"/>
        <v>233.5515</v>
      </c>
      <c r="E34" s="7"/>
      <c r="F34" s="7"/>
      <c r="G34" s="6"/>
      <c r="H34" s="5"/>
      <c r="I34" s="7"/>
      <c r="J34" s="7"/>
      <c r="K34" s="7"/>
      <c r="L34" s="6"/>
    </row>
    <row r="35" spans="1:12" x14ac:dyDescent="0.25">
      <c r="A35" s="8">
        <v>0.55271899999999996</v>
      </c>
      <c r="B35">
        <v>161.2227</v>
      </c>
      <c r="C35" s="4">
        <f t="shared" si="0"/>
        <v>3.3144410751914481</v>
      </c>
      <c r="D35" s="7">
        <f t="shared" si="1"/>
        <v>231.2227</v>
      </c>
      <c r="E35" s="7"/>
      <c r="F35" s="7"/>
      <c r="G35" s="6"/>
      <c r="H35" s="5"/>
      <c r="I35" s="7"/>
      <c r="J35" s="7"/>
      <c r="K35" s="7"/>
      <c r="L35" s="6"/>
    </row>
    <row r="36" spans="1:12" x14ac:dyDescent="0.25">
      <c r="A36" s="8">
        <v>0.50498299999999996</v>
      </c>
      <c r="B36">
        <v>159.5504</v>
      </c>
      <c r="C36" s="4">
        <f t="shared" si="0"/>
        <v>3.2800616744616335</v>
      </c>
      <c r="D36" s="7">
        <f t="shared" si="1"/>
        <v>229.5504</v>
      </c>
      <c r="E36" s="7"/>
      <c r="F36" s="7"/>
      <c r="G36" s="6"/>
      <c r="H36" s="5"/>
      <c r="I36" s="7"/>
      <c r="J36" s="7"/>
      <c r="K36" s="7"/>
      <c r="L36" s="6"/>
    </row>
    <row r="37" spans="1:12" x14ac:dyDescent="0.25">
      <c r="A37" s="8">
        <v>0.44802199999999998</v>
      </c>
      <c r="B37">
        <v>155.07249999999999</v>
      </c>
      <c r="C37" s="4">
        <f t="shared" si="0"/>
        <v>3.1880043172123145</v>
      </c>
      <c r="D37" s="7">
        <f t="shared" si="1"/>
        <v>225.07249999999999</v>
      </c>
      <c r="E37" s="7"/>
      <c r="F37" s="7"/>
      <c r="G37" s="6"/>
      <c r="H37" s="5"/>
      <c r="I37" s="7"/>
      <c r="J37" s="7"/>
      <c r="K37" s="7"/>
      <c r="L37" s="6"/>
    </row>
    <row r="38" spans="1:12" x14ac:dyDescent="0.25">
      <c r="A38" s="8">
        <v>0.39718199999999998</v>
      </c>
      <c r="B38">
        <v>135.94280000000001</v>
      </c>
      <c r="C38" s="4">
        <f t="shared" si="0"/>
        <v>2.7947330009765126</v>
      </c>
      <c r="D38" s="7">
        <f t="shared" si="1"/>
        <v>205.94280000000001</v>
      </c>
      <c r="E38" s="7"/>
      <c r="F38" s="7"/>
      <c r="G38" s="6"/>
      <c r="H38" s="5"/>
      <c r="I38" s="7"/>
      <c r="J38" s="7"/>
      <c r="K38" s="7"/>
      <c r="L38" s="6"/>
    </row>
    <row r="39" spans="1:12" x14ac:dyDescent="0.25">
      <c r="A39" s="8">
        <v>0.35806300000000002</v>
      </c>
      <c r="B39">
        <v>128.45310000000001</v>
      </c>
      <c r="C39" s="4">
        <f t="shared" si="0"/>
        <v>2.6407585958780904</v>
      </c>
      <c r="D39" s="7">
        <f t="shared" si="1"/>
        <v>198.45310000000001</v>
      </c>
      <c r="E39" s="7"/>
      <c r="F39" s="7"/>
      <c r="G39" s="6"/>
      <c r="H39" s="5"/>
      <c r="I39" s="7"/>
      <c r="J39" s="7"/>
      <c r="K39" s="7"/>
      <c r="L39" s="6"/>
    </row>
    <row r="40" spans="1:12" x14ac:dyDescent="0.25">
      <c r="A40" s="8">
        <v>0.30363899999999999</v>
      </c>
      <c r="B40">
        <v>118.2745</v>
      </c>
      <c r="C40" s="4">
        <f t="shared" si="0"/>
        <v>2.4315053708177006</v>
      </c>
      <c r="D40" s="7">
        <f t="shared" si="1"/>
        <v>188.27449999999999</v>
      </c>
      <c r="E40" s="7"/>
      <c r="F40" s="7"/>
      <c r="G40" s="6"/>
      <c r="H40" s="5"/>
      <c r="I40" s="7"/>
      <c r="J40" s="7"/>
      <c r="K40" s="7"/>
      <c r="L40" s="6"/>
    </row>
    <row r="41" spans="1:12" x14ac:dyDescent="0.25">
      <c r="A41" s="8">
        <v>0.26219100000000001</v>
      </c>
      <c r="B41">
        <v>110.5521</v>
      </c>
      <c r="C41" s="4">
        <f t="shared" si="0"/>
        <v>2.2727470833119185</v>
      </c>
      <c r="D41" s="7">
        <f t="shared" si="1"/>
        <v>180.5521</v>
      </c>
      <c r="E41" s="7"/>
      <c r="F41" s="7"/>
      <c r="G41" s="6"/>
      <c r="H41" s="5"/>
      <c r="I41" s="7"/>
      <c r="J41" s="7"/>
      <c r="K41" s="7"/>
      <c r="L41" s="6"/>
    </row>
    <row r="42" spans="1:12" x14ac:dyDescent="0.25">
      <c r="A42" s="8">
        <v>0.19667699999999999</v>
      </c>
      <c r="B42">
        <v>98.772000000000006</v>
      </c>
      <c r="C42" s="4">
        <f t="shared" si="0"/>
        <v>2.0305699748162618</v>
      </c>
      <c r="D42" s="7">
        <f t="shared" si="1"/>
        <v>168.77199999999999</v>
      </c>
      <c r="E42" s="7"/>
      <c r="F42" s="7"/>
      <c r="G42" s="6"/>
      <c r="H42" s="5"/>
      <c r="I42" s="7"/>
      <c r="J42" s="7"/>
      <c r="K42" s="7"/>
      <c r="L42" s="6"/>
    </row>
    <row r="43" spans="1:12" x14ac:dyDescent="0.25">
      <c r="A43" s="8">
        <v>0.181702</v>
      </c>
      <c r="B43">
        <v>95.946899999999999</v>
      </c>
      <c r="C43" s="4">
        <f t="shared" si="0"/>
        <v>1.9724911342961402</v>
      </c>
      <c r="D43" s="7">
        <f t="shared" si="1"/>
        <v>165.9469</v>
      </c>
      <c r="E43" s="7"/>
      <c r="F43" s="7"/>
      <c r="G43" s="6"/>
      <c r="H43" s="5"/>
      <c r="I43" s="7"/>
      <c r="J43" s="7"/>
      <c r="K43" s="7"/>
      <c r="L43" s="6"/>
    </row>
    <row r="44" spans="1:12" x14ac:dyDescent="0.25">
      <c r="A44" s="8">
        <v>9.9579000000000001E-2</v>
      </c>
      <c r="B44">
        <v>80.195700000000002</v>
      </c>
      <c r="C44" s="4">
        <f t="shared" si="0"/>
        <v>1.648675540936424</v>
      </c>
      <c r="D44" s="7">
        <f t="shared" si="1"/>
        <v>150.19569999999999</v>
      </c>
      <c r="E44" s="7"/>
      <c r="F44" s="7"/>
      <c r="G44" s="6"/>
      <c r="H44" s="5"/>
      <c r="I44" s="7"/>
      <c r="J44" s="7"/>
      <c r="K44" s="7"/>
      <c r="L44" s="7"/>
    </row>
    <row r="45" spans="1:12" x14ac:dyDescent="0.25">
      <c r="A45" s="8">
        <v>9.4238000000000002E-2</v>
      </c>
      <c r="B45">
        <v>79.0886</v>
      </c>
      <c r="C45" s="4">
        <f t="shared" si="0"/>
        <v>1.6259156087783317</v>
      </c>
      <c r="D45" s="7">
        <f t="shared" si="1"/>
        <v>149.08859999999999</v>
      </c>
      <c r="E45" s="7"/>
      <c r="F45" s="7"/>
      <c r="G45" s="6"/>
      <c r="H45" s="5"/>
      <c r="I45" s="7"/>
      <c r="J45" s="7"/>
      <c r="K45" s="7"/>
      <c r="L45" s="7"/>
    </row>
    <row r="46" spans="1:12" x14ac:dyDescent="0.25">
      <c r="A46" s="8">
        <v>6.3420000000000004E-2</v>
      </c>
      <c r="B46">
        <v>71.985299999999995</v>
      </c>
      <c r="C46" s="4">
        <f t="shared" si="0"/>
        <v>1.4798848743382844</v>
      </c>
      <c r="D46" s="7">
        <f t="shared" si="1"/>
        <v>141.9853</v>
      </c>
      <c r="E46" s="7"/>
      <c r="F46" s="7"/>
      <c r="G46" s="6"/>
      <c r="H46" s="5"/>
      <c r="I46" s="7"/>
      <c r="J46" s="7"/>
      <c r="K46" s="7"/>
      <c r="L46" s="7"/>
    </row>
    <row r="47" spans="1:12" x14ac:dyDescent="0.25">
      <c r="A47" s="8">
        <v>4.861E-2</v>
      </c>
      <c r="B47">
        <v>68.137500000000003</v>
      </c>
      <c r="C47" s="4">
        <f t="shared" si="0"/>
        <v>1.4007812098473558</v>
      </c>
      <c r="D47" s="7">
        <f t="shared" si="1"/>
        <v>138.13749999999999</v>
      </c>
      <c r="E47" s="7"/>
      <c r="F47" s="7"/>
      <c r="G47" s="6"/>
      <c r="H47" s="5"/>
      <c r="I47" s="7"/>
      <c r="J47" s="7"/>
      <c r="K47" s="7"/>
      <c r="L47" s="7"/>
    </row>
    <row r="48" spans="1:12" x14ac:dyDescent="0.25">
      <c r="A48" s="8">
        <v>2.5699E-2</v>
      </c>
      <c r="B48">
        <v>60.769199999999998</v>
      </c>
      <c r="C48" s="4">
        <f t="shared" si="0"/>
        <v>1.2493025646296962</v>
      </c>
      <c r="D48" s="7">
        <f t="shared" si="1"/>
        <v>130.76920000000001</v>
      </c>
      <c r="E48" s="7"/>
      <c r="F48" s="7"/>
      <c r="G48" s="7"/>
      <c r="H48" s="7"/>
      <c r="I48" s="7"/>
      <c r="J48" s="7"/>
      <c r="K48" s="7"/>
      <c r="L48" s="7"/>
    </row>
    <row r="49" spans="1:12" x14ac:dyDescent="0.25">
      <c r="A49" s="6"/>
      <c r="B49" s="7"/>
      <c r="C49" s="4"/>
      <c r="D49" s="7"/>
      <c r="E49" s="7"/>
      <c r="F49" s="7"/>
      <c r="G49" s="7"/>
      <c r="H49" s="7"/>
      <c r="I49" s="7"/>
      <c r="J49" s="7"/>
      <c r="K49" s="7"/>
      <c r="L49" s="7"/>
    </row>
    <row r="50" spans="1:12" x14ac:dyDescent="0.25">
      <c r="A50" s="6"/>
      <c r="B50" s="7"/>
      <c r="C50" s="4"/>
      <c r="D50" s="7"/>
      <c r="E50" s="7"/>
      <c r="F50" s="7"/>
      <c r="G50" s="7"/>
      <c r="H50" s="7"/>
      <c r="I50" s="7"/>
      <c r="J50" s="7"/>
      <c r="K50" s="7"/>
      <c r="L50" s="7"/>
    </row>
    <row r="51" spans="1:12" x14ac:dyDescent="0.25">
      <c r="A51" s="6"/>
      <c r="B51" s="7"/>
      <c r="C51" s="4"/>
      <c r="D51" s="7"/>
      <c r="E51" s="7"/>
      <c r="F51" s="7"/>
      <c r="G51" s="7"/>
      <c r="H51" s="7"/>
      <c r="I51" s="7"/>
      <c r="J51" s="7"/>
      <c r="K51" s="7"/>
      <c r="L51" s="7"/>
    </row>
    <row r="52" spans="1:12" x14ac:dyDescent="0.25">
      <c r="A52" s="6"/>
      <c r="B52" s="7"/>
      <c r="C52" s="4"/>
      <c r="D52" s="7"/>
      <c r="E52" s="7"/>
      <c r="F52" s="7"/>
      <c r="G52" s="7"/>
      <c r="H52" s="7"/>
      <c r="I52" s="7"/>
      <c r="J52" s="7"/>
      <c r="K52" s="7"/>
      <c r="L52" s="7"/>
    </row>
    <row r="53" spans="1:12" x14ac:dyDescent="0.25">
      <c r="A53" s="6"/>
      <c r="B53" s="7"/>
      <c r="C53" s="4"/>
      <c r="D53" s="7"/>
      <c r="E53" s="7"/>
      <c r="F53" s="7"/>
      <c r="G53" s="7"/>
      <c r="H53" s="7"/>
      <c r="I53" s="7"/>
      <c r="J53" s="7"/>
      <c r="K53" s="7"/>
      <c r="L53" s="7"/>
    </row>
    <row r="54" spans="1:12" x14ac:dyDescent="0.25">
      <c r="A54" s="6"/>
      <c r="B54" s="7"/>
      <c r="C54" s="4"/>
      <c r="D54" s="7"/>
      <c r="E54" s="7"/>
      <c r="F54" s="7"/>
      <c r="G54" s="7"/>
      <c r="H54" s="7"/>
      <c r="I54" s="7"/>
      <c r="J54" s="7"/>
      <c r="K54" s="7"/>
      <c r="L54" s="7"/>
    </row>
    <row r="55" spans="1:12" x14ac:dyDescent="0.25">
      <c r="A55" s="6"/>
      <c r="B55" s="7"/>
      <c r="C55" s="4"/>
      <c r="D55" s="7"/>
      <c r="E55" s="7"/>
      <c r="F55" s="7"/>
      <c r="G55" s="7"/>
      <c r="H55" s="7"/>
      <c r="I55" s="7"/>
      <c r="J55" s="7"/>
      <c r="K55" s="7"/>
      <c r="L55" s="7"/>
    </row>
    <row r="56" spans="1:12" x14ac:dyDescent="0.25">
      <c r="A56" s="6"/>
      <c r="B56" s="7"/>
      <c r="C56" s="4"/>
      <c r="D56" s="7"/>
      <c r="E56" s="7"/>
      <c r="F56" s="7"/>
      <c r="G56" s="7"/>
      <c r="H56" s="7"/>
      <c r="I56" s="7"/>
      <c r="J56" s="7"/>
      <c r="K56" s="7"/>
      <c r="L56" s="7"/>
    </row>
    <row r="57" spans="1:12" x14ac:dyDescent="0.25">
      <c r="A57" s="6"/>
      <c r="B57" s="7"/>
      <c r="C57" s="4"/>
      <c r="D57" s="7"/>
      <c r="E57" s="7"/>
      <c r="F57" s="7"/>
      <c r="G57" s="7"/>
      <c r="H57" s="7"/>
      <c r="I57" s="7"/>
      <c r="J57" s="7"/>
      <c r="K57" s="7"/>
      <c r="L57" s="7"/>
    </row>
    <row r="58" spans="1:12" x14ac:dyDescent="0.25">
      <c r="A58" s="6"/>
      <c r="B58" s="7"/>
      <c r="C58" s="4"/>
      <c r="D58" s="7"/>
      <c r="E58" s="7"/>
      <c r="F58" s="7"/>
      <c r="G58" s="7"/>
      <c r="H58" s="7"/>
      <c r="I58" s="7"/>
      <c r="J58" s="7"/>
      <c r="K58" s="7"/>
      <c r="L58" s="7"/>
    </row>
    <row r="59" spans="1:12" x14ac:dyDescent="0.25">
      <c r="A59" s="6"/>
      <c r="B59" s="7"/>
      <c r="C59" s="4"/>
      <c r="D59" s="7"/>
      <c r="E59" s="7"/>
      <c r="F59" s="7"/>
      <c r="G59" s="7"/>
      <c r="H59" s="7"/>
      <c r="I59" s="7"/>
      <c r="J59" s="7"/>
      <c r="K59" s="7"/>
      <c r="L59" s="7"/>
    </row>
    <row r="60" spans="1:12" x14ac:dyDescent="0.25">
      <c r="A60" s="6"/>
      <c r="B60" s="7"/>
      <c r="C60" s="4"/>
      <c r="D60" s="7"/>
      <c r="E60" s="7"/>
      <c r="F60" s="7"/>
      <c r="G60" s="7"/>
      <c r="H60" s="7"/>
      <c r="I60" s="7"/>
      <c r="J60" s="7"/>
      <c r="K60" s="7"/>
      <c r="L60" s="7"/>
    </row>
    <row r="61" spans="1:12" x14ac:dyDescent="0.25">
      <c r="A61" s="6"/>
      <c r="B61" s="7"/>
      <c r="C61" s="4"/>
      <c r="D61" s="7"/>
      <c r="E61" s="7"/>
      <c r="F61" s="7"/>
      <c r="G61" s="7"/>
      <c r="H61" s="7"/>
      <c r="I61" s="7"/>
      <c r="J61" s="7"/>
      <c r="K61" s="7"/>
      <c r="L61" s="7"/>
    </row>
    <row r="62" spans="1:12" x14ac:dyDescent="0.25">
      <c r="A62" s="6"/>
      <c r="B62" s="7"/>
      <c r="C62" s="4"/>
      <c r="D62" s="7"/>
      <c r="E62" s="7"/>
      <c r="F62" s="7"/>
      <c r="G62" s="7"/>
      <c r="H62" s="7"/>
      <c r="I62" s="7"/>
      <c r="J62" s="7"/>
      <c r="K62" s="7"/>
      <c r="L62" s="7"/>
    </row>
    <row r="63" spans="1:12" x14ac:dyDescent="0.25">
      <c r="A63" s="6"/>
      <c r="B63" s="7"/>
      <c r="C63" s="4"/>
      <c r="D63" s="7"/>
      <c r="E63" s="7"/>
      <c r="F63" s="7"/>
      <c r="G63" s="7"/>
      <c r="H63" s="7"/>
      <c r="I63" s="7"/>
      <c r="J63" s="7"/>
      <c r="K63" s="7"/>
      <c r="L63" s="7"/>
    </row>
    <row r="64" spans="1:12" x14ac:dyDescent="0.25">
      <c r="A64" s="6"/>
      <c r="B64" s="7"/>
      <c r="C64" s="4"/>
      <c r="D64" s="7"/>
      <c r="E64" s="7"/>
      <c r="F64" s="7"/>
      <c r="G64" s="7"/>
      <c r="H64" s="7"/>
      <c r="I64" s="7"/>
      <c r="J64" s="7"/>
      <c r="K64" s="7"/>
      <c r="L64" s="7"/>
    </row>
    <row r="65" spans="1:12" x14ac:dyDescent="0.25">
      <c r="A65" s="6"/>
      <c r="B65" s="7"/>
      <c r="C65" s="4"/>
      <c r="D65" s="7"/>
      <c r="E65" s="7"/>
      <c r="F65" s="7"/>
      <c r="G65" s="7"/>
      <c r="H65" s="7"/>
      <c r="I65" s="7"/>
      <c r="J65" s="7"/>
      <c r="K65" s="7"/>
      <c r="L65" s="7"/>
    </row>
    <row r="66" spans="1:12" x14ac:dyDescent="0.25">
      <c r="A66" s="6"/>
      <c r="B66" s="7"/>
      <c r="C66" s="4"/>
      <c r="D66" s="7"/>
      <c r="E66" s="7"/>
      <c r="F66" s="7"/>
      <c r="G66" s="7"/>
      <c r="H66" s="7"/>
      <c r="I66" s="7"/>
      <c r="J66" s="7"/>
      <c r="K66" s="7"/>
      <c r="L66" s="7"/>
    </row>
    <row r="67" spans="1:12" x14ac:dyDescent="0.25">
      <c r="A67" s="6"/>
      <c r="B67" s="7"/>
      <c r="C67" s="4"/>
      <c r="D67" s="7"/>
      <c r="E67" s="7"/>
      <c r="F67" s="7"/>
      <c r="G67" s="7"/>
      <c r="H67" s="7"/>
      <c r="I67" s="7"/>
      <c r="J67" s="7"/>
      <c r="K67" s="7"/>
      <c r="L67" s="7"/>
    </row>
    <row r="68" spans="1:12" x14ac:dyDescent="0.25">
      <c r="A68" s="6"/>
      <c r="B68" s="7"/>
      <c r="C68" s="4"/>
      <c r="D68" s="7"/>
      <c r="E68" s="7"/>
      <c r="F68" s="7"/>
      <c r="G68" s="7"/>
      <c r="H68" s="7"/>
      <c r="I68" s="7"/>
      <c r="J68" s="7"/>
      <c r="K68" s="7"/>
      <c r="L68" s="7"/>
    </row>
    <row r="69" spans="1:12" x14ac:dyDescent="0.25">
      <c r="A69" s="6"/>
      <c r="B69" s="7"/>
      <c r="C69" s="4"/>
      <c r="D69" s="7"/>
      <c r="E69" s="7"/>
      <c r="F69" s="7"/>
      <c r="G69" s="7"/>
      <c r="H69" s="7"/>
      <c r="I69" s="7"/>
      <c r="J69" s="7"/>
      <c r="K69" s="7"/>
      <c r="L69" s="7"/>
    </row>
    <row r="70" spans="1:12" x14ac:dyDescent="0.25">
      <c r="A70" s="6"/>
      <c r="B70" s="7"/>
      <c r="C70" s="4"/>
      <c r="D70" s="7"/>
      <c r="E70" s="7"/>
      <c r="F70" s="7"/>
      <c r="G70" s="7"/>
      <c r="H70" s="7"/>
      <c r="I70" s="7"/>
      <c r="J70" s="7"/>
      <c r="K70" s="7"/>
      <c r="L70" s="7"/>
    </row>
    <row r="71" spans="1:12" x14ac:dyDescent="0.25">
      <c r="A71" s="6"/>
      <c r="B71" s="7"/>
      <c r="C71" s="4"/>
      <c r="D71" s="7"/>
      <c r="E71" s="7"/>
      <c r="F71" s="7"/>
      <c r="G71" s="7"/>
      <c r="H71" s="7"/>
      <c r="I71" s="7"/>
      <c r="J71" s="7"/>
      <c r="K71" s="7"/>
      <c r="L71" s="7"/>
    </row>
    <row r="72" spans="1:12" x14ac:dyDescent="0.25">
      <c r="A72" s="6"/>
      <c r="B72" s="7"/>
      <c r="C72" s="4"/>
      <c r="D72" s="7"/>
      <c r="E72" s="7"/>
      <c r="F72" s="7"/>
      <c r="G72" s="7"/>
      <c r="H72" s="7"/>
      <c r="I72" s="7"/>
      <c r="J72" s="7"/>
      <c r="K72" s="7"/>
      <c r="L72" s="7"/>
    </row>
    <row r="73" spans="1:12" x14ac:dyDescent="0.25">
      <c r="A73" s="6"/>
      <c r="B73" s="7"/>
      <c r="C73" s="4"/>
      <c r="D73" s="7"/>
      <c r="E73" s="7"/>
      <c r="F73" s="7"/>
      <c r="G73" s="7"/>
      <c r="H73" s="7"/>
      <c r="I73" s="7"/>
      <c r="J73" s="7"/>
      <c r="K73" s="7"/>
      <c r="L73" s="7"/>
    </row>
    <row r="74" spans="1:12" x14ac:dyDescent="0.25">
      <c r="A74" s="6"/>
      <c r="B74" s="7"/>
      <c r="C74" s="4"/>
      <c r="D74" s="7"/>
      <c r="E74" s="7"/>
      <c r="F74" s="7"/>
      <c r="G74" s="7"/>
      <c r="H74" s="7"/>
      <c r="I74" s="7"/>
      <c r="J74" s="7"/>
      <c r="K74" s="7"/>
      <c r="L74" s="7"/>
    </row>
    <row r="75" spans="1:12" x14ac:dyDescent="0.25">
      <c r="A75" s="6"/>
      <c r="B75" s="7"/>
      <c r="C75" s="4"/>
      <c r="D75" s="7"/>
      <c r="E75" s="7"/>
      <c r="F75" s="7"/>
      <c r="G75" s="7"/>
      <c r="H75" s="7"/>
      <c r="I75" s="7"/>
      <c r="J75" s="7"/>
      <c r="K75" s="7"/>
      <c r="L75" s="7"/>
    </row>
    <row r="76" spans="1:12" x14ac:dyDescent="0.25">
      <c r="A76" s="6"/>
      <c r="B76" s="7"/>
      <c r="C76" s="4"/>
      <c r="D76" s="7"/>
      <c r="E76" s="7"/>
      <c r="F76" s="7"/>
      <c r="G76" s="7"/>
      <c r="H76" s="7"/>
      <c r="I76" s="7"/>
      <c r="J76" s="7"/>
      <c r="K76" s="7"/>
      <c r="L76" s="7"/>
    </row>
    <row r="77" spans="1:12" x14ac:dyDescent="0.25">
      <c r="A77" s="6"/>
      <c r="B77" s="7"/>
      <c r="C77" s="4"/>
      <c r="D77" s="7"/>
      <c r="E77" s="7"/>
      <c r="F77" s="7"/>
      <c r="G77" s="7"/>
      <c r="H77" s="7"/>
      <c r="I77" s="7"/>
      <c r="J77" s="7"/>
      <c r="K77" s="7"/>
      <c r="L77" s="7"/>
    </row>
    <row r="78" spans="1:12" x14ac:dyDescent="0.25">
      <c r="A78" s="6"/>
      <c r="B78" s="7"/>
      <c r="C78" s="4"/>
      <c r="D78" s="7"/>
      <c r="E78" s="7"/>
      <c r="F78" s="7"/>
      <c r="G78" s="7"/>
      <c r="H78" s="7"/>
      <c r="I78" s="7"/>
      <c r="J78" s="7"/>
      <c r="K78" s="7"/>
      <c r="L78" s="7"/>
    </row>
    <row r="79" spans="1:12" x14ac:dyDescent="0.25">
      <c r="A79" s="6"/>
      <c r="B79" s="7"/>
      <c r="C79" s="4"/>
      <c r="D79" s="7"/>
      <c r="E79" s="7"/>
      <c r="F79" s="7"/>
      <c r="G79" s="7"/>
      <c r="H79" s="7"/>
      <c r="I79" s="7"/>
      <c r="J79" s="7"/>
      <c r="K79" s="7"/>
      <c r="L79" s="7"/>
    </row>
    <row r="80" spans="1:12" x14ac:dyDescent="0.25">
      <c r="A80" s="6"/>
      <c r="B80" s="7"/>
      <c r="C80" s="4"/>
      <c r="D80" s="7"/>
      <c r="E80" s="7"/>
      <c r="F80" s="7"/>
      <c r="G80" s="7"/>
      <c r="H80" s="7"/>
      <c r="I80" s="7"/>
      <c r="J80" s="7"/>
      <c r="K80" s="7"/>
      <c r="L80" s="7"/>
    </row>
    <row r="81" spans="1:12" x14ac:dyDescent="0.25">
      <c r="A81" s="6"/>
      <c r="B81" s="7"/>
      <c r="C81" s="4"/>
      <c r="D81" s="7"/>
      <c r="E81" s="7"/>
      <c r="F81" s="7"/>
      <c r="G81" s="7"/>
      <c r="H81" s="7"/>
      <c r="I81" s="7"/>
      <c r="J81" s="7"/>
      <c r="K81" s="7"/>
      <c r="L81" s="7"/>
    </row>
    <row r="82" spans="1:12" x14ac:dyDescent="0.25">
      <c r="A82" s="6"/>
      <c r="B82" s="7"/>
      <c r="C82" s="4"/>
      <c r="D82" s="7"/>
      <c r="E82" s="7"/>
      <c r="F82" s="7"/>
      <c r="G82" s="7"/>
      <c r="H82" s="7"/>
      <c r="I82" s="7"/>
      <c r="J82" s="7"/>
      <c r="K82" s="7"/>
      <c r="L82" s="7"/>
    </row>
    <row r="83" spans="1:12" x14ac:dyDescent="0.25">
      <c r="A83" s="6"/>
      <c r="B83" s="7"/>
      <c r="C83" s="4"/>
      <c r="D83" s="7"/>
      <c r="E83" s="7"/>
      <c r="F83" s="7"/>
      <c r="G83" s="7"/>
      <c r="H83" s="7"/>
      <c r="I83" s="7"/>
      <c r="J83" s="7"/>
      <c r="K83" s="7"/>
      <c r="L83" s="7"/>
    </row>
    <row r="84" spans="1:12" x14ac:dyDescent="0.25">
      <c r="A84" s="6"/>
      <c r="B84" s="7"/>
      <c r="C84" s="4"/>
      <c r="D84" s="7"/>
      <c r="E84" s="7"/>
      <c r="F84" s="7"/>
      <c r="G84" s="7"/>
      <c r="H84" s="7"/>
      <c r="I84" s="7"/>
      <c r="J84" s="7"/>
      <c r="K84" s="7"/>
      <c r="L84" s="7"/>
    </row>
    <row r="85" spans="1:12" x14ac:dyDescent="0.25">
      <c r="A85" s="6"/>
      <c r="B85" s="7"/>
      <c r="C85" s="4"/>
      <c r="D85" s="7"/>
      <c r="E85" s="7"/>
      <c r="F85" s="7"/>
      <c r="G85" s="7"/>
      <c r="H85" s="7"/>
      <c r="I85" s="7"/>
      <c r="J85" s="7"/>
      <c r="K85" s="7"/>
      <c r="L85" s="7"/>
    </row>
    <row r="86" spans="1:12" x14ac:dyDescent="0.25">
      <c r="A86" s="6"/>
      <c r="B86" s="7"/>
      <c r="C86" s="4"/>
      <c r="D86" s="7"/>
      <c r="E86" s="7"/>
      <c r="F86" s="7"/>
      <c r="G86" s="7"/>
      <c r="H86" s="7"/>
      <c r="I86" s="7"/>
      <c r="J86" s="7"/>
      <c r="K86" s="7"/>
      <c r="L86" s="7"/>
    </row>
    <row r="87" spans="1:12" x14ac:dyDescent="0.25">
      <c r="A87" s="6"/>
      <c r="B87" s="7"/>
      <c r="C87" s="4"/>
      <c r="D87" s="7"/>
      <c r="E87" s="7"/>
      <c r="F87" s="7"/>
      <c r="G87" s="7"/>
      <c r="H87" s="7"/>
      <c r="I87" s="7"/>
      <c r="J87" s="7"/>
      <c r="K87" s="7"/>
      <c r="L87" s="7"/>
    </row>
    <row r="88" spans="1:12" x14ac:dyDescent="0.25">
      <c r="A88" s="6"/>
      <c r="B88" s="7"/>
      <c r="C88" s="4"/>
      <c r="D88" s="7"/>
      <c r="E88" s="7"/>
      <c r="F88" s="7"/>
      <c r="G88" s="7"/>
      <c r="H88" s="7"/>
      <c r="I88" s="7"/>
      <c r="J88" s="7"/>
      <c r="K88" s="7"/>
      <c r="L88" s="7"/>
    </row>
    <row r="89" spans="1:12" x14ac:dyDescent="0.25">
      <c r="A89" s="6"/>
      <c r="B89" s="7"/>
      <c r="C89" s="4"/>
      <c r="D89" s="7"/>
      <c r="E89" s="7"/>
      <c r="F89" s="7"/>
      <c r="G89" s="7"/>
      <c r="H89" s="7"/>
      <c r="I89" s="7"/>
      <c r="J89" s="7"/>
      <c r="K89" s="7"/>
      <c r="L89" s="7"/>
    </row>
    <row r="90" spans="1:12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</row>
    <row r="91" spans="1:12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</row>
    <row r="92" spans="1:12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</row>
  </sheetData>
  <mergeCells count="3">
    <mergeCell ref="A1:C1"/>
    <mergeCell ref="F1:G1"/>
    <mergeCell ref="K1:L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2"/>
  <sheetViews>
    <sheetView workbookViewId="0">
      <selection activeCell="L8" sqref="L8"/>
    </sheetView>
  </sheetViews>
  <sheetFormatPr defaultColWidth="9.140625" defaultRowHeight="15" x14ac:dyDescent="0.25"/>
  <cols>
    <col min="1" max="1" width="17.28515625" customWidth="1"/>
    <col min="2" max="3" width="17" customWidth="1"/>
    <col min="6" max="8" width="17.5703125" customWidth="1"/>
    <col min="10" max="10" width="9.7109375" customWidth="1"/>
    <col min="11" max="12" width="14.140625" customWidth="1"/>
  </cols>
  <sheetData>
    <row r="1" spans="1:12" s="1" customFormat="1" x14ac:dyDescent="0.25">
      <c r="A1" s="16" t="s">
        <v>4</v>
      </c>
      <c r="B1" s="17"/>
      <c r="C1" s="18"/>
      <c r="F1" s="19" t="s">
        <v>5</v>
      </c>
      <c r="G1" s="19"/>
      <c r="H1" s="10"/>
      <c r="K1" s="20"/>
      <c r="L1" s="20"/>
    </row>
    <row r="2" spans="1:12" s="1" customFormat="1" x14ac:dyDescent="0.25">
      <c r="A2" s="9" t="s">
        <v>1</v>
      </c>
      <c r="B2" s="9" t="s">
        <v>0</v>
      </c>
      <c r="C2" s="9" t="s">
        <v>0</v>
      </c>
      <c r="F2" s="9" t="s">
        <v>2</v>
      </c>
      <c r="G2" s="9" t="s">
        <v>3</v>
      </c>
      <c r="H2" s="9" t="s">
        <v>3</v>
      </c>
      <c r="K2" s="10"/>
      <c r="L2" s="10"/>
    </row>
    <row r="3" spans="1:12" x14ac:dyDescent="0.25">
      <c r="A3" s="8">
        <v>9.2429999999999995E-3</v>
      </c>
      <c r="B3">
        <v>40.214500000000001</v>
      </c>
      <c r="C3" s="4">
        <f>(B3/$B$3)</f>
        <v>1</v>
      </c>
      <c r="D3" s="7">
        <f>B3+180</f>
        <v>220.21449999999999</v>
      </c>
      <c r="E3" s="7"/>
      <c r="F3">
        <v>1.1933</v>
      </c>
      <c r="G3" s="8">
        <v>4.5442999999999997E-2</v>
      </c>
      <c r="H3" s="5">
        <f>(G3/$G$3)</f>
        <v>1</v>
      </c>
      <c r="I3" s="13">
        <f>G3+2</f>
        <v>2.0454430000000001</v>
      </c>
      <c r="J3" s="7"/>
      <c r="K3" s="7"/>
      <c r="L3" s="6"/>
    </row>
    <row r="4" spans="1:12" x14ac:dyDescent="0.25">
      <c r="A4" s="8">
        <v>1.208E-2</v>
      </c>
      <c r="B4">
        <v>41.8108</v>
      </c>
      <c r="C4" s="4">
        <f t="shared" ref="C4:C48" si="0">(B4/$B$3)</f>
        <v>1.039694637506372</v>
      </c>
      <c r="D4" s="7">
        <f t="shared" ref="D4:D48" si="1">B4+180</f>
        <v>221.8108</v>
      </c>
      <c r="E4" s="7"/>
      <c r="F4">
        <v>1.3219000000000001</v>
      </c>
      <c r="G4" s="8">
        <v>0.11353000000000001</v>
      </c>
      <c r="H4" s="5">
        <f t="shared" ref="H4:H13" si="2">(G4/$G$3)</f>
        <v>2.4982945668199728</v>
      </c>
      <c r="I4" s="13">
        <f t="shared" ref="I4:I22" si="3">G4+2</f>
        <v>2.1135299999999999</v>
      </c>
      <c r="J4" s="7"/>
      <c r="K4" s="7" t="s">
        <v>6</v>
      </c>
      <c r="L4" s="6" t="s">
        <v>26</v>
      </c>
    </row>
    <row r="5" spans="1:12" x14ac:dyDescent="0.25">
      <c r="A5" s="8">
        <v>2.0669E-2</v>
      </c>
      <c r="B5">
        <v>45.0807</v>
      </c>
      <c r="C5" s="4">
        <f t="shared" si="0"/>
        <v>1.1210061047632072</v>
      </c>
      <c r="D5" s="7">
        <f t="shared" si="1"/>
        <v>225.08070000000001</v>
      </c>
      <c r="E5" s="7"/>
      <c r="F5">
        <v>1.4513</v>
      </c>
      <c r="G5" s="8">
        <v>0.15958</v>
      </c>
      <c r="H5" s="5">
        <f t="shared" si="2"/>
        <v>3.5116519595977382</v>
      </c>
      <c r="I5" s="13">
        <f t="shared" si="3"/>
        <v>2.1595800000000001</v>
      </c>
      <c r="J5" s="7"/>
      <c r="K5" s="7" t="s">
        <v>7</v>
      </c>
      <c r="L5" s="6" t="s">
        <v>27</v>
      </c>
    </row>
    <row r="6" spans="1:12" x14ac:dyDescent="0.25">
      <c r="A6" s="8">
        <v>3.8181E-2</v>
      </c>
      <c r="B6">
        <v>49.7958</v>
      </c>
      <c r="C6" s="4">
        <f t="shared" si="0"/>
        <v>1.238254858322247</v>
      </c>
      <c r="D6" s="7">
        <f t="shared" si="1"/>
        <v>229.79579999999999</v>
      </c>
      <c r="E6" s="7"/>
      <c r="F6">
        <v>1.5556000000000001</v>
      </c>
      <c r="G6" s="8">
        <v>0.20749000000000001</v>
      </c>
      <c r="H6" s="5">
        <f t="shared" si="2"/>
        <v>4.5659397486961693</v>
      </c>
      <c r="I6" s="13">
        <f t="shared" si="3"/>
        <v>2.20749</v>
      </c>
      <c r="J6" s="7"/>
      <c r="K6" s="7" t="s">
        <v>8</v>
      </c>
      <c r="L6" s="6" t="s">
        <v>28</v>
      </c>
    </row>
    <row r="7" spans="1:12" x14ac:dyDescent="0.25">
      <c r="A7" s="8">
        <v>5.0980999999999999E-2</v>
      </c>
      <c r="B7">
        <v>52.584099999999999</v>
      </c>
      <c r="C7" s="4">
        <f t="shared" si="0"/>
        <v>1.3075905456986907</v>
      </c>
      <c r="D7" s="7">
        <f t="shared" si="1"/>
        <v>232.58410000000001</v>
      </c>
      <c r="E7" s="7"/>
      <c r="F7">
        <v>1.7681</v>
      </c>
      <c r="G7" s="8">
        <v>0.26967000000000002</v>
      </c>
      <c r="H7" s="5">
        <f t="shared" si="2"/>
        <v>5.9342472988138999</v>
      </c>
      <c r="I7" s="13">
        <f t="shared" si="3"/>
        <v>2.2696700000000001</v>
      </c>
      <c r="J7" s="7"/>
      <c r="K7" s="7" t="s">
        <v>9</v>
      </c>
      <c r="L7" s="6" t="s">
        <v>29</v>
      </c>
    </row>
    <row r="8" spans="1:12" x14ac:dyDescent="0.25">
      <c r="A8" s="8">
        <v>7.3205999999999993E-2</v>
      </c>
      <c r="B8">
        <v>56.750100000000003</v>
      </c>
      <c r="C8" s="4">
        <f t="shared" si="0"/>
        <v>1.4111850203284886</v>
      </c>
      <c r="D8" s="7">
        <f t="shared" si="1"/>
        <v>236.7501</v>
      </c>
      <c r="E8" s="7"/>
      <c r="F8">
        <v>1.9938</v>
      </c>
      <c r="G8" s="8">
        <v>0.38502999999999998</v>
      </c>
      <c r="H8" s="5">
        <f t="shared" si="2"/>
        <v>8.472812094271946</v>
      </c>
      <c r="I8" s="13">
        <f t="shared" si="3"/>
        <v>2.38503</v>
      </c>
      <c r="J8" s="7"/>
      <c r="K8" s="7"/>
      <c r="L8" s="6"/>
    </row>
    <row r="9" spans="1:12" x14ac:dyDescent="0.25">
      <c r="A9" s="8">
        <v>8.8543999999999998E-2</v>
      </c>
      <c r="B9">
        <v>59.417900000000003</v>
      </c>
      <c r="C9" s="4">
        <f t="shared" si="0"/>
        <v>1.477524276069577</v>
      </c>
      <c r="D9" s="7">
        <f t="shared" si="1"/>
        <v>239.4179</v>
      </c>
      <c r="E9" s="7"/>
      <c r="F9">
        <v>2.1960999999999999</v>
      </c>
      <c r="G9" s="8">
        <v>0.43686999999999998</v>
      </c>
      <c r="H9" s="5">
        <f t="shared" si="2"/>
        <v>9.6135818497898473</v>
      </c>
      <c r="I9" s="13">
        <f t="shared" si="3"/>
        <v>2.4368699999999999</v>
      </c>
      <c r="J9" s="7"/>
      <c r="K9" s="7"/>
      <c r="L9" s="6"/>
    </row>
    <row r="10" spans="1:12" x14ac:dyDescent="0.25">
      <c r="A10" s="8">
        <v>0.147561</v>
      </c>
      <c r="B10">
        <v>68.607200000000006</v>
      </c>
      <c r="C10" s="4">
        <f t="shared" si="0"/>
        <v>1.7060314065822031</v>
      </c>
      <c r="D10" s="7">
        <f t="shared" si="1"/>
        <v>248.60720000000001</v>
      </c>
      <c r="E10" s="7"/>
      <c r="F10">
        <v>2.4523000000000001</v>
      </c>
      <c r="G10" s="8">
        <v>0.45862999999999998</v>
      </c>
      <c r="H10" s="5">
        <f t="shared" si="2"/>
        <v>10.092423475562793</v>
      </c>
      <c r="I10" s="13">
        <f t="shared" si="3"/>
        <v>2.4586299999999999</v>
      </c>
      <c r="J10" s="7"/>
      <c r="K10" s="7"/>
      <c r="L10" s="6"/>
    </row>
    <row r="11" spans="1:12" x14ac:dyDescent="0.25">
      <c r="A11" s="8">
        <v>0.19638900000000001</v>
      </c>
      <c r="B11">
        <v>76.330600000000004</v>
      </c>
      <c r="C11" s="4">
        <f t="shared" si="0"/>
        <v>1.8980865110843104</v>
      </c>
      <c r="D11" s="7">
        <f t="shared" si="1"/>
        <v>256.3306</v>
      </c>
      <c r="E11" s="7"/>
      <c r="F11">
        <v>2.7507999999999999</v>
      </c>
      <c r="G11" s="8">
        <v>0.54925999999999997</v>
      </c>
      <c r="H11" s="5">
        <f t="shared" si="2"/>
        <v>12.086790044671346</v>
      </c>
      <c r="I11" s="13">
        <f t="shared" si="3"/>
        <v>2.5492599999999999</v>
      </c>
      <c r="J11" s="7"/>
      <c r="K11" s="7"/>
      <c r="L11" s="6"/>
    </row>
    <row r="12" spans="1:12" x14ac:dyDescent="0.25">
      <c r="A12" s="8">
        <v>0.24674399999999999</v>
      </c>
      <c r="B12">
        <v>84.501599999999996</v>
      </c>
      <c r="C12" s="4">
        <f t="shared" si="0"/>
        <v>2.1012719292792399</v>
      </c>
      <c r="D12" s="7">
        <f t="shared" si="1"/>
        <v>264.5016</v>
      </c>
      <c r="E12" s="7"/>
      <c r="F12">
        <v>3.0952000000000002</v>
      </c>
      <c r="G12" s="8">
        <v>0.82433999999999996</v>
      </c>
      <c r="H12" s="5">
        <f t="shared" si="2"/>
        <v>18.14008758224589</v>
      </c>
      <c r="I12" s="13">
        <f t="shared" si="3"/>
        <v>2.8243399999999999</v>
      </c>
      <c r="J12" s="7"/>
      <c r="K12" s="7"/>
      <c r="L12" s="6"/>
    </row>
    <row r="13" spans="1:12" x14ac:dyDescent="0.25">
      <c r="A13" s="8">
        <v>0.28921599999999997</v>
      </c>
      <c r="B13">
        <v>91.183800000000005</v>
      </c>
      <c r="C13" s="4">
        <f t="shared" si="0"/>
        <v>2.2674358751196708</v>
      </c>
      <c r="D13" s="7">
        <f t="shared" si="1"/>
        <v>271.18380000000002</v>
      </c>
      <c r="E13" s="7"/>
      <c r="F13">
        <v>3.4188000000000001</v>
      </c>
      <c r="G13" s="8">
        <v>1.5510999999999999</v>
      </c>
      <c r="H13" s="5">
        <f t="shared" si="2"/>
        <v>34.132869748916228</v>
      </c>
      <c r="I13" s="13">
        <f t="shared" si="3"/>
        <v>3.5510999999999999</v>
      </c>
      <c r="J13" s="7"/>
      <c r="K13" s="7"/>
      <c r="L13" s="6"/>
    </row>
    <row r="14" spans="1:12" x14ac:dyDescent="0.25">
      <c r="A14" s="8">
        <v>0.34506999999999999</v>
      </c>
      <c r="B14">
        <v>101.0791</v>
      </c>
      <c r="C14" s="4">
        <f t="shared" si="0"/>
        <v>2.5134988623506445</v>
      </c>
      <c r="D14" s="7">
        <f t="shared" si="1"/>
        <v>281.07909999999998</v>
      </c>
      <c r="E14" s="7"/>
      <c r="F14">
        <v>3.8496999999999999</v>
      </c>
      <c r="G14" s="8">
        <v>0.36814999999999998</v>
      </c>
      <c r="H14" s="5"/>
      <c r="I14" s="13">
        <f t="shared" si="3"/>
        <v>2.36815</v>
      </c>
      <c r="J14" s="7"/>
      <c r="K14" s="7"/>
      <c r="L14" s="6"/>
    </row>
    <row r="15" spans="1:12" x14ac:dyDescent="0.25">
      <c r="A15" s="8">
        <v>0.396254</v>
      </c>
      <c r="B15">
        <v>109.93689999999999</v>
      </c>
      <c r="C15" s="4">
        <f t="shared" si="0"/>
        <v>2.7337626975344711</v>
      </c>
      <c r="D15" s="7">
        <f t="shared" si="1"/>
        <v>289.93689999999998</v>
      </c>
      <c r="E15" s="7"/>
      <c r="F15">
        <v>4.3563000000000001</v>
      </c>
      <c r="G15" s="8">
        <v>0.12572</v>
      </c>
      <c r="H15" s="5"/>
      <c r="I15" s="13">
        <f t="shared" si="3"/>
        <v>2.1257199999999998</v>
      </c>
      <c r="J15" s="7"/>
      <c r="K15" s="7"/>
      <c r="L15" s="6"/>
    </row>
    <row r="16" spans="1:12" x14ac:dyDescent="0.25">
      <c r="A16" s="8">
        <v>0.43746800000000002</v>
      </c>
      <c r="B16">
        <v>117.2285</v>
      </c>
      <c r="C16" s="4">
        <f t="shared" si="0"/>
        <v>2.9150803814544504</v>
      </c>
      <c r="D16" s="7">
        <f t="shared" si="1"/>
        <v>297.2285</v>
      </c>
      <c r="E16" s="7"/>
      <c r="F16">
        <v>4.9520999999999997</v>
      </c>
      <c r="G16" s="8">
        <v>0.10306999999999999</v>
      </c>
      <c r="H16" s="5"/>
      <c r="I16" s="13">
        <f t="shared" si="3"/>
        <v>2.1030699999999998</v>
      </c>
      <c r="J16" s="7"/>
      <c r="K16" s="7"/>
      <c r="L16" s="6"/>
    </row>
    <row r="17" spans="1:12" x14ac:dyDescent="0.25">
      <c r="A17" s="8">
        <v>0.48677599999999999</v>
      </c>
      <c r="B17">
        <v>125.83410000000001</v>
      </c>
      <c r="C17" s="4">
        <f t="shared" si="0"/>
        <v>3.1290728468587203</v>
      </c>
      <c r="D17" s="7">
        <f t="shared" si="1"/>
        <v>305.83410000000003</v>
      </c>
      <c r="E17" s="7"/>
      <c r="F17">
        <v>5.7263000000000002</v>
      </c>
      <c r="G17" s="8">
        <v>9.1474E-2</v>
      </c>
      <c r="H17" s="5"/>
      <c r="I17" s="13">
        <f t="shared" si="3"/>
        <v>2.0914739999999998</v>
      </c>
      <c r="J17" s="7"/>
      <c r="K17" s="7"/>
      <c r="L17" s="6"/>
    </row>
    <row r="18" spans="1:12" x14ac:dyDescent="0.25">
      <c r="A18" s="8">
        <v>0.51661500000000005</v>
      </c>
      <c r="B18">
        <v>131.11949999999999</v>
      </c>
      <c r="C18" s="4">
        <f t="shared" si="0"/>
        <v>3.2605030523816034</v>
      </c>
      <c r="D18" s="7">
        <f t="shared" si="1"/>
        <v>311.11950000000002</v>
      </c>
      <c r="E18" s="7"/>
      <c r="F18">
        <v>6.5324</v>
      </c>
      <c r="G18" s="8">
        <v>4.7763E-2</v>
      </c>
      <c r="H18" s="5"/>
      <c r="I18" s="13">
        <f t="shared" si="3"/>
        <v>2.0477629999999998</v>
      </c>
      <c r="J18" s="7"/>
      <c r="K18" s="7"/>
      <c r="L18" s="6"/>
    </row>
    <row r="19" spans="1:12" x14ac:dyDescent="0.25">
      <c r="A19" s="8">
        <v>0.54610599999999998</v>
      </c>
      <c r="B19">
        <v>135.83539999999999</v>
      </c>
      <c r="C19" s="4">
        <f t="shared" si="0"/>
        <v>3.3777716992627034</v>
      </c>
      <c r="D19" s="7">
        <f t="shared" si="1"/>
        <v>315.83539999999999</v>
      </c>
      <c r="E19" s="7"/>
      <c r="F19">
        <v>7.8964999999999996</v>
      </c>
      <c r="G19" s="8">
        <v>5.9809000000000001E-2</v>
      </c>
      <c r="H19" s="5"/>
      <c r="I19" s="13">
        <f t="shared" si="3"/>
        <v>2.059809</v>
      </c>
      <c r="J19" s="7"/>
      <c r="K19" s="7"/>
      <c r="L19" s="6"/>
    </row>
    <row r="20" spans="1:12" x14ac:dyDescent="0.25">
      <c r="A20" s="8">
        <v>0.58781399999999995</v>
      </c>
      <c r="B20">
        <v>141.50540000000001</v>
      </c>
      <c r="C20" s="4">
        <f t="shared" si="0"/>
        <v>3.5187656193661492</v>
      </c>
      <c r="D20" s="7">
        <f t="shared" si="1"/>
        <v>321.50540000000001</v>
      </c>
      <c r="E20" s="7"/>
      <c r="F20">
        <v>9.7626000000000008</v>
      </c>
      <c r="G20" s="8">
        <v>0</v>
      </c>
      <c r="H20" s="5"/>
      <c r="I20" s="13">
        <f t="shared" si="3"/>
        <v>2</v>
      </c>
      <c r="J20" s="7"/>
      <c r="K20" s="7"/>
      <c r="L20" s="6"/>
    </row>
    <row r="21" spans="1:12" x14ac:dyDescent="0.25">
      <c r="A21" s="8">
        <v>0.63744900000000004</v>
      </c>
      <c r="B21">
        <v>146.2724</v>
      </c>
      <c r="C21" s="4">
        <f t="shared" si="0"/>
        <v>3.6373049521938605</v>
      </c>
      <c r="D21" s="7">
        <f t="shared" si="1"/>
        <v>326.2724</v>
      </c>
      <c r="E21" s="7"/>
      <c r="F21">
        <v>16.006699999999999</v>
      </c>
      <c r="G21" s="8">
        <v>2.1616E-2</v>
      </c>
      <c r="H21" s="5"/>
      <c r="I21" s="13">
        <f t="shared" si="3"/>
        <v>2.0216159999999999</v>
      </c>
      <c r="J21" s="7"/>
      <c r="K21" s="7"/>
      <c r="L21" s="6"/>
    </row>
    <row r="22" spans="1:12" x14ac:dyDescent="0.25">
      <c r="A22" s="8">
        <v>0.73567300000000002</v>
      </c>
      <c r="B22">
        <v>150.55850000000001</v>
      </c>
      <c r="C22" s="4">
        <f t="shared" si="0"/>
        <v>3.7438859117979835</v>
      </c>
      <c r="D22" s="7">
        <f t="shared" si="1"/>
        <v>330.55849999999998</v>
      </c>
      <c r="E22" s="7"/>
      <c r="F22">
        <v>27.766300000000001</v>
      </c>
      <c r="G22" s="8">
        <v>0</v>
      </c>
      <c r="H22" s="5"/>
      <c r="I22" s="13">
        <f t="shared" si="3"/>
        <v>2</v>
      </c>
      <c r="J22" s="7"/>
      <c r="K22" s="7"/>
      <c r="L22" s="6"/>
    </row>
    <row r="23" spans="1:12" x14ac:dyDescent="0.25">
      <c r="A23" s="8">
        <v>0.78816600000000003</v>
      </c>
      <c r="B23">
        <v>152.4829</v>
      </c>
      <c r="C23" s="4">
        <f t="shared" si="0"/>
        <v>3.7917392980143978</v>
      </c>
      <c r="D23" s="7">
        <f t="shared" si="1"/>
        <v>332.48289999999997</v>
      </c>
      <c r="E23" s="7"/>
      <c r="F23" s="7"/>
      <c r="G23" s="6"/>
      <c r="H23" s="5"/>
      <c r="I23" s="7"/>
      <c r="J23" s="7"/>
      <c r="K23" s="7"/>
      <c r="L23" s="6"/>
    </row>
    <row r="24" spans="1:12" ht="13.5" customHeight="1" x14ac:dyDescent="0.25">
      <c r="A24" s="8">
        <v>0.84847799999999995</v>
      </c>
      <c r="B24">
        <v>154.94540000000001</v>
      </c>
      <c r="C24" s="4">
        <f t="shared" si="0"/>
        <v>3.8529734299817231</v>
      </c>
      <c r="D24" s="7">
        <f t="shared" si="1"/>
        <v>334.94540000000001</v>
      </c>
      <c r="E24" s="7"/>
      <c r="F24" s="7"/>
      <c r="G24" s="6"/>
      <c r="H24" s="5"/>
      <c r="I24" s="7"/>
      <c r="J24" s="7"/>
      <c r="K24" s="7"/>
      <c r="L24" s="6"/>
    </row>
    <row r="25" spans="1:12" hidden="1" x14ac:dyDescent="0.25">
      <c r="A25" s="8">
        <v>0.90271000000000001</v>
      </c>
      <c r="B25">
        <v>157.2424</v>
      </c>
      <c r="C25" s="4">
        <f t="shared" si="0"/>
        <v>3.9100921309477923</v>
      </c>
      <c r="D25" s="7">
        <f t="shared" si="1"/>
        <v>337.24239999999998</v>
      </c>
      <c r="E25" s="7"/>
      <c r="F25" s="7"/>
      <c r="G25" s="6"/>
      <c r="H25" s="5"/>
      <c r="I25" s="7"/>
      <c r="J25" s="7"/>
      <c r="K25" s="7"/>
      <c r="L25" s="6"/>
    </row>
    <row r="26" spans="1:12" x14ac:dyDescent="0.25">
      <c r="A26" s="8">
        <v>0.94732000000000005</v>
      </c>
      <c r="B26">
        <v>159.53980000000001</v>
      </c>
      <c r="C26" s="4">
        <f t="shared" si="0"/>
        <v>3.9672207785748923</v>
      </c>
      <c r="D26" s="7">
        <f t="shared" si="1"/>
        <v>339.53980000000001</v>
      </c>
      <c r="E26" s="7"/>
      <c r="F26" s="7"/>
      <c r="G26" s="6"/>
      <c r="H26" s="5"/>
      <c r="I26" s="7"/>
      <c r="J26" s="7"/>
      <c r="K26" s="7"/>
      <c r="L26" s="6"/>
    </row>
    <row r="27" spans="1:12" x14ac:dyDescent="0.25">
      <c r="A27" s="8">
        <v>0.98575500000000005</v>
      </c>
      <c r="B27">
        <v>162.09899999999999</v>
      </c>
      <c r="C27" s="4">
        <f t="shared" si="0"/>
        <v>4.0308595158462737</v>
      </c>
      <c r="D27" s="7">
        <f t="shared" si="1"/>
        <v>342.09899999999999</v>
      </c>
      <c r="E27" s="7"/>
      <c r="F27" s="7"/>
      <c r="G27" s="6"/>
      <c r="H27" s="5"/>
      <c r="I27" s="7"/>
      <c r="J27" s="7"/>
      <c r="K27" s="7"/>
      <c r="L27" s="6"/>
    </row>
    <row r="28" spans="1:12" x14ac:dyDescent="0.25">
      <c r="A28" s="8">
        <v>0.94049799999999995</v>
      </c>
      <c r="B28">
        <v>164.0788</v>
      </c>
      <c r="C28" s="4">
        <f t="shared" si="0"/>
        <v>4.0800905146153745</v>
      </c>
      <c r="D28" s="7">
        <f t="shared" si="1"/>
        <v>344.0788</v>
      </c>
      <c r="E28" s="7"/>
      <c r="F28" s="7"/>
      <c r="G28" s="6"/>
      <c r="H28" s="5"/>
      <c r="I28" s="7"/>
      <c r="J28" s="7"/>
      <c r="K28" s="7"/>
      <c r="L28" s="6"/>
    </row>
    <row r="29" spans="1:12" x14ac:dyDescent="0.25">
      <c r="A29" s="8">
        <v>0.90304399999999996</v>
      </c>
      <c r="B29">
        <v>165.62430000000001</v>
      </c>
      <c r="C29" s="4">
        <f t="shared" si="0"/>
        <v>4.1185219261709083</v>
      </c>
      <c r="D29" s="7">
        <f t="shared" si="1"/>
        <v>345.62430000000001</v>
      </c>
      <c r="E29" s="7"/>
      <c r="F29" s="7"/>
      <c r="G29" s="6"/>
      <c r="H29" s="5"/>
      <c r="I29" s="7"/>
      <c r="J29" s="7"/>
      <c r="K29" s="7"/>
      <c r="L29" s="6"/>
    </row>
    <row r="30" spans="1:12" x14ac:dyDescent="0.25">
      <c r="A30" s="8">
        <v>0.80014399999999997</v>
      </c>
      <c r="B30">
        <v>162.40600000000001</v>
      </c>
      <c r="C30" s="4">
        <f t="shared" si="0"/>
        <v>4.038493578186972</v>
      </c>
      <c r="D30" s="7">
        <f t="shared" si="1"/>
        <v>342.40600000000001</v>
      </c>
      <c r="E30" s="7"/>
      <c r="F30" s="7"/>
      <c r="G30" s="6"/>
      <c r="H30" s="5"/>
      <c r="I30" s="7"/>
      <c r="J30" s="7"/>
      <c r="K30" s="7"/>
      <c r="L30" s="6"/>
    </row>
    <row r="31" spans="1:12" x14ac:dyDescent="0.25">
      <c r="A31" s="8">
        <v>0.76088699999999998</v>
      </c>
      <c r="B31">
        <v>162.589</v>
      </c>
      <c r="C31" s="4">
        <f t="shared" si="0"/>
        <v>4.0430441756083004</v>
      </c>
      <c r="D31" s="7">
        <f t="shared" si="1"/>
        <v>342.589</v>
      </c>
      <c r="E31" s="7"/>
      <c r="F31" s="7"/>
      <c r="G31" s="6"/>
      <c r="H31" s="5"/>
      <c r="I31" s="7"/>
      <c r="J31" s="7"/>
      <c r="K31" s="7"/>
      <c r="L31" s="6"/>
    </row>
    <row r="32" spans="1:12" x14ac:dyDescent="0.25">
      <c r="A32" s="8">
        <v>0.692554</v>
      </c>
      <c r="B32">
        <v>159.85169999999999</v>
      </c>
      <c r="C32" s="4">
        <f t="shared" si="0"/>
        <v>3.9749766875132102</v>
      </c>
      <c r="D32" s="7">
        <f t="shared" si="1"/>
        <v>339.85169999999999</v>
      </c>
      <c r="E32" s="7"/>
      <c r="F32" s="7"/>
      <c r="G32" s="6"/>
      <c r="H32" s="5"/>
      <c r="I32" s="7"/>
      <c r="J32" s="7"/>
      <c r="K32" s="7"/>
      <c r="L32" s="6"/>
    </row>
    <row r="33" spans="1:12" x14ac:dyDescent="0.25">
      <c r="A33" s="8">
        <v>0.65798699999999999</v>
      </c>
      <c r="B33">
        <v>158.88550000000001</v>
      </c>
      <c r="C33" s="4">
        <f t="shared" si="0"/>
        <v>3.950950527794701</v>
      </c>
      <c r="D33" s="7">
        <f t="shared" si="1"/>
        <v>338.88549999999998</v>
      </c>
      <c r="E33" s="7"/>
      <c r="F33" s="7"/>
      <c r="G33" s="6"/>
      <c r="H33" s="5"/>
      <c r="I33" s="7"/>
      <c r="J33" s="7"/>
      <c r="K33" s="7"/>
      <c r="L33" s="6"/>
    </row>
    <row r="34" spans="1:12" x14ac:dyDescent="0.25">
      <c r="A34" s="8">
        <v>0.60472300000000001</v>
      </c>
      <c r="B34">
        <v>156.49690000000001</v>
      </c>
      <c r="C34" s="4">
        <f t="shared" si="0"/>
        <v>3.8915540414527099</v>
      </c>
      <c r="D34" s="7">
        <f t="shared" si="1"/>
        <v>336.49689999999998</v>
      </c>
      <c r="E34" s="7"/>
      <c r="F34" s="7"/>
      <c r="G34" s="6"/>
      <c r="H34" s="5"/>
      <c r="I34" s="7"/>
      <c r="J34" s="7"/>
      <c r="K34" s="7"/>
      <c r="L34" s="6"/>
    </row>
    <row r="35" spans="1:12" x14ac:dyDescent="0.25">
      <c r="A35" s="8">
        <v>0.55417099999999997</v>
      </c>
      <c r="B35">
        <v>154.21279999999999</v>
      </c>
      <c r="C35" s="4">
        <f t="shared" si="0"/>
        <v>3.8347561203048648</v>
      </c>
      <c r="D35" s="7">
        <f t="shared" si="1"/>
        <v>334.21280000000002</v>
      </c>
      <c r="E35" s="7"/>
      <c r="F35" s="7"/>
      <c r="G35" s="6"/>
      <c r="H35" s="5"/>
      <c r="I35" s="7"/>
      <c r="J35" s="7"/>
      <c r="K35" s="7"/>
      <c r="L35" s="6"/>
    </row>
    <row r="36" spans="1:12" x14ac:dyDescent="0.25">
      <c r="A36" s="8">
        <v>0.50470300000000001</v>
      </c>
      <c r="B36">
        <v>151.749</v>
      </c>
      <c r="C36" s="4">
        <f t="shared" si="0"/>
        <v>3.7734896616891915</v>
      </c>
      <c r="D36" s="7">
        <f t="shared" si="1"/>
        <v>331.74900000000002</v>
      </c>
      <c r="E36" s="7"/>
      <c r="F36" s="7"/>
      <c r="G36" s="6"/>
      <c r="H36" s="5"/>
      <c r="I36" s="7"/>
      <c r="J36" s="7"/>
      <c r="K36" s="7"/>
      <c r="L36" s="6"/>
    </row>
    <row r="37" spans="1:12" x14ac:dyDescent="0.25">
      <c r="A37" s="8">
        <v>0.45073299999999999</v>
      </c>
      <c r="B37">
        <v>145.18729999999999</v>
      </c>
      <c r="C37" s="4">
        <f t="shared" si="0"/>
        <v>3.6103221474841161</v>
      </c>
      <c r="D37" s="7">
        <f t="shared" si="1"/>
        <v>325.18729999999999</v>
      </c>
      <c r="E37" s="7"/>
      <c r="F37" s="7"/>
      <c r="G37" s="6"/>
      <c r="H37" s="5"/>
      <c r="I37" s="7"/>
      <c r="J37" s="7"/>
      <c r="K37" s="7"/>
      <c r="L37" s="6"/>
    </row>
    <row r="38" spans="1:12" x14ac:dyDescent="0.25">
      <c r="A38" s="8">
        <v>0.40118500000000001</v>
      </c>
      <c r="B38">
        <v>122.97410000000001</v>
      </c>
      <c r="C38" s="4">
        <f t="shared" si="0"/>
        <v>3.0579542204926087</v>
      </c>
      <c r="D38" s="7">
        <f t="shared" si="1"/>
        <v>302.97410000000002</v>
      </c>
      <c r="E38" s="7"/>
      <c r="F38" s="7"/>
      <c r="G38" s="6"/>
      <c r="H38" s="5"/>
      <c r="I38" s="7"/>
      <c r="J38" s="7"/>
      <c r="K38" s="7"/>
      <c r="L38" s="6"/>
    </row>
    <row r="39" spans="1:12" x14ac:dyDescent="0.25">
      <c r="A39" s="8">
        <v>0.36165799999999998</v>
      </c>
      <c r="B39">
        <v>112.86969999999999</v>
      </c>
      <c r="C39" s="4">
        <f t="shared" si="0"/>
        <v>2.8066916162080839</v>
      </c>
      <c r="D39" s="7">
        <f t="shared" si="1"/>
        <v>292.86969999999997</v>
      </c>
      <c r="E39" s="7"/>
      <c r="F39" s="7"/>
      <c r="G39" s="6"/>
      <c r="H39" s="5"/>
      <c r="I39" s="7"/>
      <c r="J39" s="7"/>
      <c r="K39" s="7"/>
      <c r="L39" s="6"/>
    </row>
    <row r="40" spans="1:12" x14ac:dyDescent="0.25">
      <c r="A40" s="8">
        <v>0.29168899999999998</v>
      </c>
      <c r="B40">
        <v>99.592299999999994</v>
      </c>
      <c r="C40" s="4">
        <f t="shared" si="0"/>
        <v>2.4765271233012967</v>
      </c>
      <c r="D40" s="7">
        <f t="shared" si="1"/>
        <v>279.59230000000002</v>
      </c>
      <c r="E40" s="7"/>
      <c r="F40" s="7"/>
      <c r="G40" s="6"/>
      <c r="H40" s="5"/>
      <c r="I40" s="7"/>
      <c r="J40" s="7"/>
      <c r="K40" s="7"/>
      <c r="L40" s="6"/>
    </row>
    <row r="41" spans="1:12" x14ac:dyDescent="0.25">
      <c r="A41" s="8">
        <v>0.25936900000000002</v>
      </c>
      <c r="B41">
        <v>93.985799999999998</v>
      </c>
      <c r="C41" s="4">
        <f t="shared" si="0"/>
        <v>2.3371122356363996</v>
      </c>
      <c r="D41" s="7">
        <f t="shared" si="1"/>
        <v>273.98579999999998</v>
      </c>
      <c r="E41" s="7"/>
      <c r="F41" s="7"/>
      <c r="G41" s="6"/>
      <c r="H41" s="5"/>
      <c r="I41" s="7"/>
      <c r="J41" s="7"/>
      <c r="K41" s="7"/>
      <c r="L41" s="6"/>
    </row>
    <row r="42" spans="1:12" x14ac:dyDescent="0.25">
      <c r="A42" s="8">
        <v>0.19367599999999999</v>
      </c>
      <c r="B42">
        <v>82.254000000000005</v>
      </c>
      <c r="C42" s="4">
        <f t="shared" si="0"/>
        <v>2.0453816409504033</v>
      </c>
      <c r="D42" s="7">
        <f t="shared" si="1"/>
        <v>262.25400000000002</v>
      </c>
      <c r="E42" s="7"/>
      <c r="F42" s="7"/>
      <c r="G42" s="6"/>
      <c r="H42" s="5"/>
      <c r="I42" s="7"/>
      <c r="J42" s="7"/>
      <c r="K42" s="7"/>
      <c r="L42" s="6"/>
    </row>
    <row r="43" spans="1:12" x14ac:dyDescent="0.25">
      <c r="A43" s="8">
        <v>0.17977099999999999</v>
      </c>
      <c r="B43">
        <v>79.771900000000002</v>
      </c>
      <c r="C43" s="4">
        <f t="shared" si="0"/>
        <v>1.9836601225925972</v>
      </c>
      <c r="D43" s="7">
        <f t="shared" si="1"/>
        <v>259.77190000000002</v>
      </c>
      <c r="E43" s="7"/>
      <c r="F43" s="7"/>
      <c r="G43" s="6"/>
      <c r="H43" s="5"/>
      <c r="I43" s="7"/>
      <c r="J43" s="7"/>
      <c r="K43" s="7"/>
      <c r="L43" s="6"/>
    </row>
    <row r="44" spans="1:12" x14ac:dyDescent="0.25">
      <c r="A44" s="8">
        <v>0.102383</v>
      </c>
      <c r="B44">
        <v>66.285700000000006</v>
      </c>
      <c r="C44" s="4">
        <f t="shared" si="0"/>
        <v>1.6483034726280323</v>
      </c>
      <c r="D44" s="7">
        <f t="shared" si="1"/>
        <v>246.28570000000002</v>
      </c>
      <c r="E44" s="7"/>
      <c r="F44" s="7"/>
      <c r="G44" s="6"/>
      <c r="H44" s="5"/>
      <c r="I44" s="7"/>
      <c r="J44" s="7"/>
      <c r="K44" s="7"/>
      <c r="L44" s="7"/>
    </row>
    <row r="45" spans="1:12" x14ac:dyDescent="0.25">
      <c r="A45" s="8">
        <v>9.4209000000000001E-2</v>
      </c>
      <c r="B45">
        <v>64.740899999999996</v>
      </c>
      <c r="C45" s="4">
        <f t="shared" si="0"/>
        <v>1.6098894677293014</v>
      </c>
      <c r="D45" s="7">
        <f t="shared" si="1"/>
        <v>244.74090000000001</v>
      </c>
      <c r="E45" s="7"/>
      <c r="F45" s="7"/>
      <c r="G45" s="6"/>
      <c r="H45" s="5"/>
      <c r="I45" s="7"/>
      <c r="J45" s="7"/>
      <c r="K45" s="7"/>
      <c r="L45" s="7"/>
    </row>
    <row r="46" spans="1:12" x14ac:dyDescent="0.25">
      <c r="A46" s="8">
        <v>6.3781000000000004E-2</v>
      </c>
      <c r="B46">
        <v>58.6586</v>
      </c>
      <c r="C46" s="4">
        <f t="shared" si="0"/>
        <v>1.4586430267689514</v>
      </c>
      <c r="D46" s="7">
        <f t="shared" si="1"/>
        <v>238.65860000000001</v>
      </c>
      <c r="E46" s="7"/>
      <c r="F46" s="7"/>
      <c r="G46" s="6"/>
      <c r="H46" s="5"/>
      <c r="I46" s="7"/>
      <c r="J46" s="7"/>
      <c r="K46" s="7"/>
      <c r="L46" s="7"/>
    </row>
    <row r="47" spans="1:12" x14ac:dyDescent="0.25">
      <c r="A47" s="8">
        <v>4.8632000000000002E-2</v>
      </c>
      <c r="B47">
        <v>55.221400000000003</v>
      </c>
      <c r="C47" s="4">
        <f t="shared" si="0"/>
        <v>1.3731713685362246</v>
      </c>
      <c r="D47" s="7">
        <f t="shared" si="1"/>
        <v>235.22140000000002</v>
      </c>
      <c r="E47" s="7"/>
      <c r="F47" s="7"/>
      <c r="G47" s="6"/>
      <c r="H47" s="5"/>
      <c r="I47" s="7"/>
      <c r="J47" s="7"/>
      <c r="K47" s="7"/>
      <c r="L47" s="7"/>
    </row>
    <row r="48" spans="1:12" x14ac:dyDescent="0.25">
      <c r="A48" s="8">
        <v>2.5999000000000001E-2</v>
      </c>
      <c r="B48">
        <v>49.185699999999997</v>
      </c>
      <c r="C48" s="4">
        <f t="shared" si="0"/>
        <v>1.2230837135858956</v>
      </c>
      <c r="D48" s="7">
        <f t="shared" si="1"/>
        <v>229.1857</v>
      </c>
      <c r="E48" s="7"/>
      <c r="F48" s="7"/>
      <c r="G48" s="7"/>
      <c r="H48" s="7"/>
      <c r="I48" s="7"/>
      <c r="J48" s="7"/>
      <c r="K48" s="7"/>
      <c r="L48" s="7"/>
    </row>
    <row r="49" spans="1:12" x14ac:dyDescent="0.25">
      <c r="A49" s="6"/>
      <c r="B49" s="7"/>
      <c r="C49" s="4"/>
      <c r="D49" s="7"/>
      <c r="E49" s="7"/>
      <c r="F49" s="7"/>
      <c r="G49" s="7"/>
      <c r="H49" s="7"/>
      <c r="I49" s="7"/>
      <c r="J49" s="7"/>
      <c r="K49" s="7"/>
      <c r="L49" s="7"/>
    </row>
    <row r="50" spans="1:12" x14ac:dyDescent="0.25">
      <c r="A50" s="6"/>
      <c r="B50" s="7"/>
      <c r="C50" s="4"/>
      <c r="D50" s="7"/>
      <c r="E50" s="7"/>
      <c r="F50" s="7"/>
      <c r="G50" s="7"/>
      <c r="H50" s="7"/>
      <c r="I50" s="7"/>
      <c r="J50" s="7"/>
      <c r="K50" s="7"/>
      <c r="L50" s="7"/>
    </row>
    <row r="51" spans="1:12" x14ac:dyDescent="0.25">
      <c r="A51" s="6"/>
      <c r="B51" s="7"/>
      <c r="C51" s="4"/>
      <c r="D51" s="7"/>
      <c r="E51" s="7"/>
      <c r="F51" s="7"/>
      <c r="G51" s="7"/>
      <c r="H51" s="7"/>
      <c r="I51" s="7"/>
      <c r="J51" s="7"/>
      <c r="K51" s="7"/>
      <c r="L51" s="7"/>
    </row>
    <row r="52" spans="1:12" x14ac:dyDescent="0.25">
      <c r="A52" s="6"/>
      <c r="B52" s="7"/>
      <c r="C52" s="4"/>
      <c r="D52" s="7"/>
      <c r="E52" s="7"/>
      <c r="F52" s="7"/>
      <c r="G52" s="7"/>
      <c r="H52" s="7"/>
      <c r="I52" s="7"/>
      <c r="J52" s="7"/>
      <c r="K52" s="7"/>
      <c r="L52" s="7"/>
    </row>
    <row r="53" spans="1:12" x14ac:dyDescent="0.25">
      <c r="A53" s="6"/>
      <c r="B53" s="7"/>
      <c r="C53" s="4"/>
      <c r="D53" s="7"/>
      <c r="E53" s="7"/>
      <c r="F53" s="7"/>
      <c r="G53" s="7"/>
      <c r="H53" s="7"/>
      <c r="I53" s="7"/>
      <c r="J53" s="7"/>
      <c r="K53" s="7"/>
      <c r="L53" s="7"/>
    </row>
    <row r="54" spans="1:12" x14ac:dyDescent="0.25">
      <c r="A54" s="6"/>
      <c r="B54" s="7"/>
      <c r="C54" s="4"/>
      <c r="D54" s="7"/>
      <c r="E54" s="7"/>
      <c r="F54" s="7"/>
      <c r="G54" s="7"/>
      <c r="H54" s="7"/>
      <c r="I54" s="7"/>
      <c r="J54" s="7"/>
      <c r="K54" s="7"/>
      <c r="L54" s="7"/>
    </row>
    <row r="55" spans="1:12" x14ac:dyDescent="0.25">
      <c r="A55" s="6"/>
      <c r="B55" s="7"/>
      <c r="C55" s="4"/>
      <c r="D55" s="7"/>
      <c r="E55" s="7"/>
      <c r="F55" s="7"/>
      <c r="G55" s="7"/>
      <c r="H55" s="7"/>
      <c r="I55" s="7"/>
      <c r="J55" s="7"/>
      <c r="K55" s="7"/>
      <c r="L55" s="7"/>
    </row>
    <row r="56" spans="1:12" x14ac:dyDescent="0.25">
      <c r="A56" s="6"/>
      <c r="B56" s="7"/>
      <c r="C56" s="4"/>
      <c r="D56" s="7"/>
      <c r="E56" s="7"/>
      <c r="F56" s="7"/>
      <c r="G56" s="7"/>
      <c r="H56" s="7"/>
      <c r="I56" s="7"/>
      <c r="J56" s="7"/>
      <c r="K56" s="7"/>
      <c r="L56" s="7"/>
    </row>
    <row r="57" spans="1:12" x14ac:dyDescent="0.25">
      <c r="A57" s="6"/>
      <c r="B57" s="7"/>
      <c r="C57" s="4"/>
      <c r="D57" s="7"/>
      <c r="E57" s="7"/>
      <c r="F57" s="7"/>
      <c r="G57" s="7"/>
      <c r="H57" s="7"/>
      <c r="I57" s="7"/>
      <c r="J57" s="7"/>
      <c r="K57" s="7"/>
      <c r="L57" s="7"/>
    </row>
    <row r="58" spans="1:12" x14ac:dyDescent="0.25">
      <c r="A58" s="6"/>
      <c r="B58" s="7"/>
      <c r="C58" s="4"/>
      <c r="D58" s="7"/>
      <c r="E58" s="7"/>
      <c r="F58" s="7"/>
      <c r="G58" s="7"/>
      <c r="H58" s="7"/>
      <c r="I58" s="7"/>
      <c r="J58" s="7"/>
      <c r="K58" s="7"/>
      <c r="L58" s="7"/>
    </row>
    <row r="59" spans="1:12" x14ac:dyDescent="0.25">
      <c r="A59" s="6"/>
      <c r="B59" s="7"/>
      <c r="C59" s="4"/>
      <c r="D59" s="7"/>
      <c r="E59" s="7"/>
      <c r="F59" s="7"/>
      <c r="G59" s="7"/>
      <c r="H59" s="7"/>
      <c r="I59" s="7"/>
      <c r="J59" s="7"/>
      <c r="K59" s="7"/>
      <c r="L59" s="7"/>
    </row>
    <row r="60" spans="1:12" x14ac:dyDescent="0.25">
      <c r="A60" s="6"/>
      <c r="B60" s="7"/>
      <c r="C60" s="4"/>
      <c r="D60" s="7"/>
      <c r="E60" s="7"/>
      <c r="F60" s="7"/>
      <c r="G60" s="7"/>
      <c r="H60" s="7"/>
      <c r="I60" s="7"/>
      <c r="J60" s="7"/>
      <c r="K60" s="7"/>
      <c r="L60" s="7"/>
    </row>
    <row r="61" spans="1:12" x14ac:dyDescent="0.25">
      <c r="A61" s="6"/>
      <c r="B61" s="7"/>
      <c r="C61" s="4"/>
      <c r="D61" s="7"/>
      <c r="E61" s="7"/>
      <c r="F61" s="7"/>
      <c r="G61" s="7"/>
      <c r="H61" s="7"/>
      <c r="I61" s="7"/>
      <c r="J61" s="7"/>
      <c r="K61" s="7"/>
      <c r="L61" s="7"/>
    </row>
    <row r="62" spans="1:12" x14ac:dyDescent="0.25">
      <c r="A62" s="6"/>
      <c r="B62" s="7"/>
      <c r="C62" s="4"/>
      <c r="D62" s="7"/>
      <c r="E62" s="7"/>
      <c r="F62" s="7"/>
      <c r="G62" s="7"/>
      <c r="H62" s="7"/>
      <c r="I62" s="7"/>
      <c r="J62" s="7"/>
      <c r="K62" s="7"/>
      <c r="L62" s="7"/>
    </row>
    <row r="63" spans="1:12" x14ac:dyDescent="0.25">
      <c r="A63" s="6"/>
      <c r="B63" s="7"/>
      <c r="C63" s="4"/>
      <c r="D63" s="7"/>
      <c r="E63" s="7"/>
      <c r="F63" s="7"/>
      <c r="G63" s="7"/>
      <c r="H63" s="7"/>
      <c r="I63" s="7"/>
      <c r="J63" s="7"/>
      <c r="K63" s="7"/>
      <c r="L63" s="7"/>
    </row>
    <row r="64" spans="1:12" x14ac:dyDescent="0.25">
      <c r="A64" s="6"/>
      <c r="B64" s="7"/>
      <c r="C64" s="4"/>
      <c r="D64" s="7"/>
      <c r="E64" s="7"/>
      <c r="F64" s="7"/>
      <c r="G64" s="7"/>
      <c r="H64" s="7"/>
      <c r="I64" s="7"/>
      <c r="J64" s="7"/>
      <c r="K64" s="7"/>
      <c r="L64" s="7"/>
    </row>
    <row r="65" spans="1:12" x14ac:dyDescent="0.25">
      <c r="A65" s="6"/>
      <c r="B65" s="7"/>
      <c r="C65" s="4"/>
      <c r="D65" s="7"/>
      <c r="E65" s="7"/>
      <c r="F65" s="7"/>
      <c r="G65" s="7"/>
      <c r="H65" s="7"/>
      <c r="I65" s="7"/>
      <c r="J65" s="7"/>
      <c r="K65" s="7"/>
      <c r="L65" s="7"/>
    </row>
    <row r="66" spans="1:12" x14ac:dyDescent="0.25">
      <c r="A66" s="6"/>
      <c r="B66" s="7"/>
      <c r="C66" s="4"/>
      <c r="D66" s="7"/>
      <c r="E66" s="7"/>
      <c r="F66" s="7"/>
      <c r="G66" s="7"/>
      <c r="H66" s="7"/>
      <c r="I66" s="7"/>
      <c r="J66" s="7"/>
      <c r="K66" s="7"/>
      <c r="L66" s="7"/>
    </row>
    <row r="67" spans="1:12" x14ac:dyDescent="0.25">
      <c r="A67" s="6"/>
      <c r="B67" s="7"/>
      <c r="C67" s="4"/>
      <c r="D67" s="7"/>
      <c r="E67" s="7"/>
      <c r="F67" s="7"/>
      <c r="G67" s="7"/>
      <c r="H67" s="7"/>
      <c r="I67" s="7"/>
      <c r="J67" s="7"/>
      <c r="K67" s="7"/>
      <c r="L67" s="7"/>
    </row>
    <row r="68" spans="1:12" x14ac:dyDescent="0.25">
      <c r="A68" s="6"/>
      <c r="B68" s="7"/>
      <c r="C68" s="4"/>
      <c r="D68" s="7"/>
      <c r="E68" s="7"/>
      <c r="F68" s="7"/>
      <c r="G68" s="7"/>
      <c r="H68" s="7"/>
      <c r="I68" s="7"/>
      <c r="J68" s="7"/>
      <c r="K68" s="7"/>
      <c r="L68" s="7"/>
    </row>
    <row r="69" spans="1:12" x14ac:dyDescent="0.25">
      <c r="A69" s="6"/>
      <c r="B69" s="7"/>
      <c r="C69" s="4"/>
      <c r="D69" s="7"/>
      <c r="E69" s="7"/>
      <c r="F69" s="7"/>
      <c r="G69" s="7"/>
      <c r="H69" s="7"/>
      <c r="I69" s="7"/>
      <c r="J69" s="7"/>
      <c r="K69" s="7"/>
      <c r="L69" s="7"/>
    </row>
    <row r="70" spans="1:12" x14ac:dyDescent="0.25">
      <c r="A70" s="6"/>
      <c r="B70" s="7"/>
      <c r="C70" s="4"/>
      <c r="D70" s="7"/>
      <c r="E70" s="7"/>
      <c r="F70" s="7"/>
      <c r="G70" s="7"/>
      <c r="H70" s="7"/>
      <c r="I70" s="7"/>
      <c r="J70" s="7"/>
      <c r="K70" s="7"/>
      <c r="L70" s="7"/>
    </row>
    <row r="71" spans="1:12" x14ac:dyDescent="0.25">
      <c r="A71" s="6"/>
      <c r="B71" s="7"/>
      <c r="C71" s="4"/>
      <c r="D71" s="7"/>
      <c r="E71" s="7"/>
      <c r="F71" s="7"/>
      <c r="G71" s="7"/>
      <c r="H71" s="7"/>
      <c r="I71" s="7"/>
      <c r="J71" s="7"/>
      <c r="K71" s="7"/>
      <c r="L71" s="7"/>
    </row>
    <row r="72" spans="1:12" x14ac:dyDescent="0.25">
      <c r="A72" s="6"/>
      <c r="B72" s="7"/>
      <c r="C72" s="4"/>
      <c r="D72" s="7"/>
      <c r="E72" s="7"/>
      <c r="F72" s="7"/>
      <c r="G72" s="7"/>
      <c r="H72" s="7"/>
      <c r="I72" s="7"/>
      <c r="J72" s="7"/>
      <c r="K72" s="7"/>
      <c r="L72" s="7"/>
    </row>
    <row r="73" spans="1:12" x14ac:dyDescent="0.25">
      <c r="A73" s="6"/>
      <c r="B73" s="7"/>
      <c r="C73" s="4"/>
      <c r="D73" s="7"/>
      <c r="E73" s="7"/>
      <c r="F73" s="7"/>
      <c r="G73" s="7"/>
      <c r="H73" s="7"/>
      <c r="I73" s="7"/>
      <c r="J73" s="7"/>
      <c r="K73" s="7"/>
      <c r="L73" s="7"/>
    </row>
    <row r="74" spans="1:12" x14ac:dyDescent="0.25">
      <c r="A74" s="6"/>
      <c r="B74" s="7"/>
      <c r="C74" s="4"/>
      <c r="D74" s="7"/>
      <c r="E74" s="7"/>
      <c r="F74" s="7"/>
      <c r="G74" s="7"/>
      <c r="H74" s="7"/>
      <c r="I74" s="7"/>
      <c r="J74" s="7"/>
      <c r="K74" s="7"/>
      <c r="L74" s="7"/>
    </row>
    <row r="75" spans="1:12" x14ac:dyDescent="0.25">
      <c r="A75" s="6"/>
      <c r="B75" s="7"/>
      <c r="C75" s="4"/>
      <c r="D75" s="7"/>
      <c r="E75" s="7"/>
      <c r="F75" s="7"/>
      <c r="G75" s="7"/>
      <c r="H75" s="7"/>
      <c r="I75" s="7"/>
      <c r="J75" s="7"/>
      <c r="K75" s="7"/>
      <c r="L75" s="7"/>
    </row>
    <row r="76" spans="1:12" x14ac:dyDescent="0.25">
      <c r="A76" s="6"/>
      <c r="B76" s="7"/>
      <c r="C76" s="4"/>
      <c r="D76" s="7"/>
      <c r="E76" s="7"/>
      <c r="F76" s="7"/>
      <c r="G76" s="7"/>
      <c r="H76" s="7"/>
      <c r="I76" s="7"/>
      <c r="J76" s="7"/>
      <c r="K76" s="7"/>
      <c r="L76" s="7"/>
    </row>
    <row r="77" spans="1:12" x14ac:dyDescent="0.25">
      <c r="A77" s="6"/>
      <c r="B77" s="7"/>
      <c r="C77" s="4"/>
      <c r="D77" s="7"/>
      <c r="E77" s="7"/>
      <c r="F77" s="7"/>
      <c r="G77" s="7"/>
      <c r="H77" s="7"/>
      <c r="I77" s="7"/>
      <c r="J77" s="7"/>
      <c r="K77" s="7"/>
      <c r="L77" s="7"/>
    </row>
    <row r="78" spans="1:12" x14ac:dyDescent="0.25">
      <c r="A78" s="6"/>
      <c r="B78" s="7"/>
      <c r="C78" s="4"/>
      <c r="D78" s="7"/>
      <c r="E78" s="7"/>
      <c r="F78" s="7"/>
      <c r="G78" s="7"/>
      <c r="H78" s="7"/>
      <c r="I78" s="7"/>
      <c r="J78" s="7"/>
      <c r="K78" s="7"/>
      <c r="L78" s="7"/>
    </row>
    <row r="79" spans="1:12" x14ac:dyDescent="0.25">
      <c r="A79" s="6"/>
      <c r="B79" s="7"/>
      <c r="C79" s="4"/>
      <c r="D79" s="7"/>
      <c r="E79" s="7"/>
      <c r="F79" s="7"/>
      <c r="G79" s="7"/>
      <c r="H79" s="7"/>
      <c r="I79" s="7"/>
      <c r="J79" s="7"/>
      <c r="K79" s="7"/>
      <c r="L79" s="7"/>
    </row>
    <row r="80" spans="1:12" x14ac:dyDescent="0.25">
      <c r="A80" s="6"/>
      <c r="B80" s="7"/>
      <c r="C80" s="4"/>
      <c r="D80" s="7"/>
      <c r="E80" s="7"/>
      <c r="F80" s="7"/>
      <c r="G80" s="7"/>
      <c r="H80" s="7"/>
      <c r="I80" s="7"/>
      <c r="J80" s="7"/>
      <c r="K80" s="7"/>
      <c r="L80" s="7"/>
    </row>
    <row r="81" spans="1:12" x14ac:dyDescent="0.25">
      <c r="A81" s="6"/>
      <c r="B81" s="7"/>
      <c r="C81" s="4"/>
      <c r="D81" s="7"/>
      <c r="E81" s="7"/>
      <c r="F81" s="7"/>
      <c r="G81" s="7"/>
      <c r="H81" s="7"/>
      <c r="I81" s="7"/>
      <c r="J81" s="7"/>
      <c r="K81" s="7"/>
      <c r="L81" s="7"/>
    </row>
    <row r="82" spans="1:12" x14ac:dyDescent="0.25">
      <c r="A82" s="6"/>
      <c r="B82" s="7"/>
      <c r="C82" s="4"/>
      <c r="D82" s="7"/>
      <c r="E82" s="7"/>
      <c r="F82" s="7"/>
      <c r="G82" s="7"/>
      <c r="H82" s="7"/>
      <c r="I82" s="7"/>
      <c r="J82" s="7"/>
      <c r="K82" s="7"/>
      <c r="L82" s="7"/>
    </row>
    <row r="83" spans="1:12" x14ac:dyDescent="0.25">
      <c r="A83" s="6"/>
      <c r="B83" s="7"/>
      <c r="C83" s="4"/>
      <c r="D83" s="7"/>
      <c r="E83" s="7"/>
      <c r="F83" s="7"/>
      <c r="G83" s="7"/>
      <c r="H83" s="7"/>
      <c r="I83" s="7"/>
      <c r="J83" s="7"/>
      <c r="K83" s="7"/>
      <c r="L83" s="7"/>
    </row>
    <row r="84" spans="1:12" x14ac:dyDescent="0.25">
      <c r="A84" s="6"/>
      <c r="B84" s="7"/>
      <c r="C84" s="4"/>
      <c r="D84" s="7"/>
      <c r="E84" s="7"/>
      <c r="F84" s="7"/>
      <c r="G84" s="7"/>
      <c r="H84" s="7"/>
      <c r="I84" s="7"/>
      <c r="J84" s="7"/>
      <c r="K84" s="7"/>
      <c r="L84" s="7"/>
    </row>
    <row r="85" spans="1:12" x14ac:dyDescent="0.25">
      <c r="A85" s="6"/>
      <c r="B85" s="7"/>
      <c r="C85" s="4"/>
      <c r="D85" s="7"/>
      <c r="E85" s="7"/>
      <c r="F85" s="7"/>
      <c r="G85" s="7"/>
      <c r="H85" s="7"/>
      <c r="I85" s="7"/>
      <c r="J85" s="7"/>
      <c r="K85" s="7"/>
      <c r="L85" s="7"/>
    </row>
    <row r="86" spans="1:12" x14ac:dyDescent="0.25">
      <c r="A86" s="6"/>
      <c r="B86" s="7"/>
      <c r="C86" s="4"/>
      <c r="D86" s="7"/>
      <c r="E86" s="7"/>
      <c r="F86" s="7"/>
      <c r="G86" s="7"/>
      <c r="H86" s="7"/>
      <c r="I86" s="7"/>
      <c r="J86" s="7"/>
      <c r="K86" s="7"/>
      <c r="L86" s="7"/>
    </row>
    <row r="87" spans="1:12" x14ac:dyDescent="0.25">
      <c r="A87" s="6"/>
      <c r="B87" s="7"/>
      <c r="C87" s="4"/>
      <c r="D87" s="7"/>
      <c r="E87" s="7"/>
      <c r="F87" s="7"/>
      <c r="G87" s="7"/>
      <c r="H87" s="7"/>
      <c r="I87" s="7"/>
      <c r="J87" s="7"/>
      <c r="K87" s="7"/>
      <c r="L87" s="7"/>
    </row>
    <row r="88" spans="1:12" x14ac:dyDescent="0.25">
      <c r="A88" s="6"/>
      <c r="B88" s="7"/>
      <c r="C88" s="4"/>
      <c r="D88" s="7"/>
      <c r="E88" s="7"/>
      <c r="F88" s="7"/>
      <c r="G88" s="7"/>
      <c r="H88" s="7"/>
      <c r="I88" s="7"/>
      <c r="J88" s="7"/>
      <c r="K88" s="7"/>
      <c r="L88" s="7"/>
    </row>
    <row r="89" spans="1:12" x14ac:dyDescent="0.25">
      <c r="A89" s="6"/>
      <c r="B89" s="7"/>
      <c r="C89" s="4"/>
      <c r="D89" s="7"/>
      <c r="E89" s="7"/>
      <c r="F89" s="7"/>
      <c r="G89" s="7"/>
      <c r="H89" s="7"/>
      <c r="I89" s="7"/>
      <c r="J89" s="7"/>
      <c r="K89" s="7"/>
      <c r="L89" s="7"/>
    </row>
    <row r="90" spans="1:12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</row>
    <row r="91" spans="1:12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</row>
    <row r="92" spans="1:12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</row>
  </sheetData>
  <mergeCells count="3">
    <mergeCell ref="A1:C1"/>
    <mergeCell ref="F1:G1"/>
    <mergeCell ref="K1:L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2"/>
  <sheetViews>
    <sheetView topLeftCell="G1" workbookViewId="0">
      <selection activeCell="D3" sqref="D3:D48"/>
    </sheetView>
  </sheetViews>
  <sheetFormatPr defaultColWidth="9.140625" defaultRowHeight="15" x14ac:dyDescent="0.25"/>
  <cols>
    <col min="1" max="1" width="17.28515625" customWidth="1"/>
    <col min="2" max="3" width="17" customWidth="1"/>
    <col min="6" max="8" width="17.5703125" customWidth="1"/>
    <col min="10" max="10" width="9.7109375" customWidth="1"/>
    <col min="11" max="12" width="14.140625" customWidth="1"/>
  </cols>
  <sheetData>
    <row r="1" spans="1:12" s="1" customFormat="1" x14ac:dyDescent="0.25">
      <c r="A1" s="16" t="s">
        <v>4</v>
      </c>
      <c r="B1" s="17"/>
      <c r="C1" s="18"/>
      <c r="F1" s="19" t="s">
        <v>5</v>
      </c>
      <c r="G1" s="19"/>
      <c r="H1" s="12"/>
      <c r="K1" s="20"/>
      <c r="L1" s="20"/>
    </row>
    <row r="2" spans="1:12" s="1" customFormat="1" x14ac:dyDescent="0.25">
      <c r="A2" s="11" t="s">
        <v>1</v>
      </c>
      <c r="B2" s="11" t="s">
        <v>0</v>
      </c>
      <c r="C2" s="11" t="s">
        <v>0</v>
      </c>
      <c r="F2" s="11" t="s">
        <v>2</v>
      </c>
      <c r="G2" s="11" t="s">
        <v>3</v>
      </c>
      <c r="H2" s="11" t="s">
        <v>3</v>
      </c>
      <c r="K2" s="12"/>
      <c r="L2" s="12"/>
    </row>
    <row r="3" spans="1:12" x14ac:dyDescent="0.25">
      <c r="A3" s="8">
        <v>7.0060000000000001E-3</v>
      </c>
      <c r="B3">
        <v>15.734299999999999</v>
      </c>
      <c r="C3" s="4">
        <f>(B3/$B$3)</f>
        <v>1</v>
      </c>
      <c r="D3" s="7">
        <f>B3+305</f>
        <v>320.73430000000002</v>
      </c>
      <c r="E3" s="7"/>
      <c r="F3">
        <v>1.2135</v>
      </c>
      <c r="G3" s="8">
        <v>0</v>
      </c>
      <c r="H3" s="5" t="e">
        <f>(G3/$G$3)</f>
        <v>#DIV/0!</v>
      </c>
      <c r="I3" s="6">
        <f>G3+3.5</f>
        <v>3.5</v>
      </c>
      <c r="J3" s="7"/>
      <c r="K3" s="7"/>
      <c r="L3" s="6"/>
    </row>
    <row r="4" spans="1:12" x14ac:dyDescent="0.25">
      <c r="A4" s="8">
        <v>1.1931000000000001E-2</v>
      </c>
      <c r="B4">
        <v>16.77</v>
      </c>
      <c r="C4" s="4">
        <f t="shared" ref="C4:C48" si="0">(B4/$B$3)</f>
        <v>1.065824345538092</v>
      </c>
      <c r="D4" s="7">
        <f t="shared" ref="D4:D48" si="1">B4+305</f>
        <v>321.77</v>
      </c>
      <c r="E4" s="7"/>
      <c r="F4">
        <v>1.3110999999999999</v>
      </c>
      <c r="G4" s="8">
        <v>1.9909E-2</v>
      </c>
      <c r="H4" s="5" t="e">
        <f t="shared" ref="H4:H13" si="2">(G4/$G$3)</f>
        <v>#DIV/0!</v>
      </c>
      <c r="I4" s="6">
        <f t="shared" ref="I4:I22" si="3">G4+3.5</f>
        <v>3.5199090000000002</v>
      </c>
      <c r="J4" s="7"/>
      <c r="K4" s="7" t="s">
        <v>6</v>
      </c>
      <c r="L4" s="6" t="s">
        <v>21</v>
      </c>
    </row>
    <row r="5" spans="1:12" x14ac:dyDescent="0.25">
      <c r="A5" s="8">
        <v>2.317E-2</v>
      </c>
      <c r="B5">
        <v>18.368500000000001</v>
      </c>
      <c r="C5" s="4">
        <f t="shared" si="0"/>
        <v>1.1674176798459417</v>
      </c>
      <c r="D5" s="7">
        <f t="shared" si="1"/>
        <v>323.36849999999998</v>
      </c>
      <c r="E5" s="7"/>
      <c r="F5">
        <v>1.4238999999999999</v>
      </c>
      <c r="G5" s="8">
        <v>2.9944999999999999E-2</v>
      </c>
      <c r="H5" s="5" t="e">
        <f t="shared" si="2"/>
        <v>#DIV/0!</v>
      </c>
      <c r="I5" s="6">
        <f t="shared" si="3"/>
        <v>3.5299450000000001</v>
      </c>
      <c r="J5" s="7"/>
      <c r="K5" s="7" t="s">
        <v>7</v>
      </c>
      <c r="L5" s="6" t="s">
        <v>19</v>
      </c>
    </row>
    <row r="6" spans="1:12" x14ac:dyDescent="0.25">
      <c r="A6" s="8">
        <v>4.3160999999999998E-2</v>
      </c>
      <c r="B6">
        <v>20.3233</v>
      </c>
      <c r="C6" s="4">
        <f t="shared" si="0"/>
        <v>1.2916558092829042</v>
      </c>
      <c r="D6" s="7">
        <f t="shared" si="1"/>
        <v>325.32330000000002</v>
      </c>
      <c r="E6" s="7"/>
      <c r="F6">
        <v>1.5319</v>
      </c>
      <c r="G6" s="8">
        <v>5.2572000000000001E-2</v>
      </c>
      <c r="H6" s="5" t="e">
        <f t="shared" si="2"/>
        <v>#DIV/0!</v>
      </c>
      <c r="I6" s="6">
        <f t="shared" si="3"/>
        <v>3.5525720000000001</v>
      </c>
      <c r="J6" s="7"/>
      <c r="K6" s="7" t="s">
        <v>8</v>
      </c>
      <c r="L6" s="6" t="s">
        <v>20</v>
      </c>
    </row>
    <row r="7" spans="1:12" x14ac:dyDescent="0.25">
      <c r="A7" s="8">
        <v>5.5793000000000002E-2</v>
      </c>
      <c r="B7">
        <v>21.303100000000001</v>
      </c>
      <c r="C7" s="4">
        <f t="shared" si="0"/>
        <v>1.353927407002536</v>
      </c>
      <c r="D7" s="7">
        <f t="shared" si="1"/>
        <v>326.30309999999997</v>
      </c>
      <c r="E7" s="7"/>
      <c r="F7">
        <v>1.7514000000000001</v>
      </c>
      <c r="G7" s="8">
        <v>7.2561E-2</v>
      </c>
      <c r="H7" s="5" t="e">
        <f t="shared" si="2"/>
        <v>#DIV/0!</v>
      </c>
      <c r="I7" s="6">
        <f t="shared" si="3"/>
        <v>3.5725609999999999</v>
      </c>
      <c r="J7" s="7"/>
      <c r="K7" s="7" t="s">
        <v>9</v>
      </c>
      <c r="L7" s="6" t="s">
        <v>18</v>
      </c>
    </row>
    <row r="8" spans="1:12" x14ac:dyDescent="0.25">
      <c r="A8" s="8">
        <v>7.8782000000000005E-2</v>
      </c>
      <c r="B8">
        <v>23.035299999999999</v>
      </c>
      <c r="C8" s="4">
        <f t="shared" si="0"/>
        <v>1.4640181005828032</v>
      </c>
      <c r="D8" s="7">
        <f t="shared" si="1"/>
        <v>328.03530000000001</v>
      </c>
      <c r="E8" s="7"/>
      <c r="F8">
        <v>1.9885999999999999</v>
      </c>
      <c r="G8" s="8">
        <v>0.10668</v>
      </c>
      <c r="H8" s="5" t="e">
        <f t="shared" si="2"/>
        <v>#DIV/0!</v>
      </c>
      <c r="I8" s="6">
        <f t="shared" si="3"/>
        <v>3.6066799999999999</v>
      </c>
      <c r="J8" s="7"/>
      <c r="K8" s="7"/>
      <c r="L8" s="6"/>
    </row>
    <row r="9" spans="1:12" x14ac:dyDescent="0.25">
      <c r="A9" s="8">
        <v>9.4014E-2</v>
      </c>
      <c r="B9">
        <v>24.253499999999999</v>
      </c>
      <c r="C9" s="4">
        <f t="shared" si="0"/>
        <v>1.5414413097500366</v>
      </c>
      <c r="D9" s="7">
        <f t="shared" si="1"/>
        <v>329.25349999999997</v>
      </c>
      <c r="E9" s="7"/>
      <c r="F9">
        <v>2.1901999999999999</v>
      </c>
      <c r="G9" s="8">
        <v>9.5541000000000001E-2</v>
      </c>
      <c r="H9" s="5" t="e">
        <f t="shared" si="2"/>
        <v>#DIV/0!</v>
      </c>
      <c r="I9" s="6">
        <f t="shared" si="3"/>
        <v>3.5955409999999999</v>
      </c>
      <c r="J9" s="7"/>
      <c r="K9" s="7"/>
      <c r="L9" s="6"/>
    </row>
    <row r="10" spans="1:12" x14ac:dyDescent="0.25">
      <c r="A10" s="8">
        <v>0.152617</v>
      </c>
      <c r="B10">
        <v>27.985299999999999</v>
      </c>
      <c r="C10" s="4">
        <f t="shared" si="0"/>
        <v>1.7786174154554064</v>
      </c>
      <c r="D10" s="7">
        <f t="shared" si="1"/>
        <v>332.9853</v>
      </c>
      <c r="E10" s="7"/>
      <c r="F10">
        <v>2.4727000000000001</v>
      </c>
      <c r="G10" s="8">
        <v>0.1469</v>
      </c>
      <c r="H10" s="5" t="e">
        <f t="shared" si="2"/>
        <v>#DIV/0!</v>
      </c>
      <c r="I10" s="6">
        <f t="shared" si="3"/>
        <v>3.6469</v>
      </c>
      <c r="J10" s="7"/>
      <c r="K10" s="7"/>
      <c r="L10" s="6"/>
    </row>
    <row r="11" spans="1:12" x14ac:dyDescent="0.25">
      <c r="A11" s="8">
        <v>0.196551</v>
      </c>
      <c r="B11">
        <v>30.900099999999998</v>
      </c>
      <c r="C11" s="4">
        <f t="shared" si="0"/>
        <v>1.9638687453525101</v>
      </c>
      <c r="D11" s="7">
        <f t="shared" si="1"/>
        <v>335.90010000000001</v>
      </c>
      <c r="E11" s="7"/>
      <c r="F11">
        <v>2.7496</v>
      </c>
      <c r="G11" s="8">
        <v>0.13499</v>
      </c>
      <c r="H11" s="5" t="e">
        <f t="shared" si="2"/>
        <v>#DIV/0!</v>
      </c>
      <c r="I11" s="6">
        <f t="shared" si="3"/>
        <v>3.6349900000000002</v>
      </c>
      <c r="J11" s="7"/>
      <c r="K11" s="7"/>
      <c r="L11" s="6"/>
    </row>
    <row r="12" spans="1:12" x14ac:dyDescent="0.25">
      <c r="A12" s="8">
        <v>0.248004</v>
      </c>
      <c r="B12">
        <v>34.342700000000001</v>
      </c>
      <c r="C12" s="4">
        <f t="shared" si="0"/>
        <v>2.1826646244192625</v>
      </c>
      <c r="D12" s="7">
        <f t="shared" si="1"/>
        <v>339.34269999999998</v>
      </c>
      <c r="E12" s="7"/>
      <c r="F12">
        <v>3.04</v>
      </c>
      <c r="G12" s="8">
        <v>0.13891999999999999</v>
      </c>
      <c r="H12" s="5" t="e">
        <f t="shared" si="2"/>
        <v>#DIV/0!</v>
      </c>
      <c r="I12" s="6">
        <f t="shared" si="3"/>
        <v>3.6389200000000002</v>
      </c>
      <c r="J12" s="7"/>
      <c r="K12" s="7"/>
      <c r="L12" s="6"/>
    </row>
    <row r="13" spans="1:12" x14ac:dyDescent="0.25">
      <c r="A13" s="8">
        <v>0.29098400000000002</v>
      </c>
      <c r="B13">
        <v>37.604199999999999</v>
      </c>
      <c r="C13" s="4">
        <f t="shared" si="0"/>
        <v>2.3899506174408778</v>
      </c>
      <c r="D13" s="7">
        <f t="shared" si="1"/>
        <v>342.60419999999999</v>
      </c>
      <c r="E13" s="7"/>
      <c r="F13">
        <v>3.3904999999999998</v>
      </c>
      <c r="G13" s="8">
        <v>0.34467999999999999</v>
      </c>
      <c r="H13" s="5" t="e">
        <f t="shared" si="2"/>
        <v>#DIV/0!</v>
      </c>
      <c r="I13" s="6">
        <f t="shared" si="3"/>
        <v>3.8446799999999999</v>
      </c>
      <c r="J13" s="7"/>
      <c r="K13" s="7"/>
      <c r="L13" s="6"/>
    </row>
    <row r="14" spans="1:12" x14ac:dyDescent="0.25">
      <c r="A14" s="8">
        <v>0.34774500000000003</v>
      </c>
      <c r="B14">
        <v>41.614400000000003</v>
      </c>
      <c r="C14" s="4">
        <f t="shared" si="0"/>
        <v>2.6448205512796887</v>
      </c>
      <c r="D14" s="7">
        <f t="shared" si="1"/>
        <v>346.61439999999999</v>
      </c>
      <c r="E14" s="7"/>
      <c r="F14">
        <v>3.8706</v>
      </c>
      <c r="G14" s="8">
        <v>0.80769999999999997</v>
      </c>
      <c r="H14" s="5"/>
      <c r="I14" s="6">
        <f t="shared" si="3"/>
        <v>4.3076999999999996</v>
      </c>
      <c r="J14" s="7"/>
      <c r="K14" s="7"/>
      <c r="L14" s="6"/>
    </row>
    <row r="15" spans="1:12" x14ac:dyDescent="0.25">
      <c r="A15" s="8">
        <v>0.39716800000000002</v>
      </c>
      <c r="B15">
        <v>45.416800000000002</v>
      </c>
      <c r="C15" s="4">
        <f t="shared" si="0"/>
        <v>2.8864836694355644</v>
      </c>
      <c r="D15" s="7">
        <f t="shared" si="1"/>
        <v>350.41680000000002</v>
      </c>
      <c r="E15" s="7"/>
      <c r="F15">
        <v>4.41</v>
      </c>
      <c r="G15" s="8">
        <v>0.70704</v>
      </c>
      <c r="H15" s="5"/>
      <c r="I15" s="6">
        <f t="shared" si="3"/>
        <v>4.2070400000000001</v>
      </c>
      <c r="J15" s="7"/>
      <c r="K15" s="7"/>
      <c r="L15" s="6"/>
    </row>
    <row r="16" spans="1:12" x14ac:dyDescent="0.25">
      <c r="A16" s="8">
        <v>0.440496</v>
      </c>
      <c r="B16">
        <v>49.500999999999998</v>
      </c>
      <c r="C16" s="4">
        <f t="shared" si="0"/>
        <v>3.1460567041431777</v>
      </c>
      <c r="D16" s="7">
        <f t="shared" si="1"/>
        <v>354.50099999999998</v>
      </c>
      <c r="E16" s="7"/>
      <c r="F16">
        <v>5.0153999999999996</v>
      </c>
      <c r="G16" s="8">
        <v>0.68293000000000004</v>
      </c>
      <c r="H16" s="5"/>
      <c r="I16" s="6">
        <f t="shared" si="3"/>
        <v>4.1829299999999998</v>
      </c>
      <c r="J16" s="7"/>
      <c r="K16" s="7"/>
      <c r="L16" s="6"/>
    </row>
    <row r="17" spans="1:12" x14ac:dyDescent="0.25">
      <c r="A17" s="8">
        <v>0.48660300000000001</v>
      </c>
      <c r="B17">
        <v>54.771700000000003</v>
      </c>
      <c r="C17" s="4">
        <f t="shared" si="0"/>
        <v>3.4810382412944971</v>
      </c>
      <c r="D17" s="7">
        <f t="shared" si="1"/>
        <v>359.77170000000001</v>
      </c>
      <c r="E17" s="7"/>
      <c r="F17">
        <v>5.7874999999999996</v>
      </c>
      <c r="G17" s="8">
        <v>8.9581999999999995E-2</v>
      </c>
      <c r="H17" s="5"/>
      <c r="I17" s="6">
        <f t="shared" si="3"/>
        <v>3.5895820000000001</v>
      </c>
      <c r="J17" s="7"/>
      <c r="K17" s="7"/>
      <c r="L17" s="6"/>
    </row>
    <row r="18" spans="1:12" x14ac:dyDescent="0.25">
      <c r="A18" s="8">
        <v>0.51948700000000003</v>
      </c>
      <c r="B18">
        <v>58.324199999999998</v>
      </c>
      <c r="C18" s="4">
        <f t="shared" si="0"/>
        <v>3.7068188607055923</v>
      </c>
      <c r="D18" s="7">
        <f t="shared" si="1"/>
        <v>363.32420000000002</v>
      </c>
      <c r="E18" s="7"/>
      <c r="F18">
        <v>6.6191000000000004</v>
      </c>
      <c r="G18" s="8">
        <v>5.5996999999999998E-2</v>
      </c>
      <c r="H18" s="5"/>
      <c r="I18" s="6">
        <f t="shared" si="3"/>
        <v>3.5559970000000001</v>
      </c>
      <c r="J18" s="7"/>
      <c r="K18" s="7"/>
      <c r="L18" s="6"/>
    </row>
    <row r="19" spans="1:12" x14ac:dyDescent="0.25">
      <c r="A19" s="8">
        <v>0.54556000000000004</v>
      </c>
      <c r="B19">
        <v>62.499099999999999</v>
      </c>
      <c r="C19" s="4">
        <f t="shared" si="0"/>
        <v>3.9721563717483459</v>
      </c>
      <c r="D19" s="7">
        <f t="shared" si="1"/>
        <v>367.4991</v>
      </c>
      <c r="E19" s="7"/>
      <c r="F19">
        <v>7.9947999999999997</v>
      </c>
      <c r="G19" s="8">
        <v>5.3351999999999997E-2</v>
      </c>
      <c r="H19" s="5"/>
      <c r="I19" s="6">
        <f t="shared" si="3"/>
        <v>3.5533519999999998</v>
      </c>
      <c r="J19" s="7"/>
      <c r="K19" s="7"/>
      <c r="L19" s="6"/>
    </row>
    <row r="20" spans="1:12" x14ac:dyDescent="0.25">
      <c r="A20" s="8">
        <v>0.58766700000000005</v>
      </c>
      <c r="B20">
        <v>69.850200000000001</v>
      </c>
      <c r="C20" s="4">
        <f t="shared" si="0"/>
        <v>4.4393585987301627</v>
      </c>
      <c r="D20" s="7">
        <f t="shared" si="1"/>
        <v>374.85019999999997</v>
      </c>
      <c r="E20" s="7"/>
      <c r="F20">
        <v>9.7844999999999995</v>
      </c>
      <c r="G20" s="8">
        <v>3.4604999999999997E-2</v>
      </c>
      <c r="H20" s="5"/>
      <c r="I20" s="6">
        <f t="shared" si="3"/>
        <v>3.534605</v>
      </c>
      <c r="J20" s="7"/>
      <c r="K20" s="7"/>
      <c r="L20" s="6"/>
    </row>
    <row r="21" spans="1:12" x14ac:dyDescent="0.25">
      <c r="A21" s="8">
        <v>0.63907599999999998</v>
      </c>
      <c r="B21">
        <v>78.330100000000002</v>
      </c>
      <c r="C21" s="4">
        <f t="shared" si="0"/>
        <v>4.978302180586363</v>
      </c>
      <c r="D21" s="7">
        <f t="shared" si="1"/>
        <v>383.33010000000002</v>
      </c>
      <c r="E21" s="7"/>
      <c r="F21">
        <v>16.064</v>
      </c>
      <c r="G21" s="8">
        <v>1.7981E-2</v>
      </c>
      <c r="H21" s="5"/>
      <c r="I21" s="6">
        <f t="shared" si="3"/>
        <v>3.5179809999999998</v>
      </c>
      <c r="J21" s="7"/>
      <c r="K21" s="7"/>
      <c r="L21" s="6"/>
    </row>
    <row r="22" spans="1:12" x14ac:dyDescent="0.25">
      <c r="A22" s="8">
        <v>0.740761</v>
      </c>
      <c r="B22">
        <v>100.2704</v>
      </c>
      <c r="C22" s="4">
        <f t="shared" si="0"/>
        <v>6.372727099394317</v>
      </c>
      <c r="D22" s="7">
        <f t="shared" si="1"/>
        <v>405.2704</v>
      </c>
      <c r="E22" s="7"/>
      <c r="F22">
        <v>27.0656</v>
      </c>
      <c r="G22" s="8">
        <v>3.9928999999999997E-3</v>
      </c>
      <c r="H22" s="5"/>
      <c r="I22" s="6">
        <f t="shared" si="3"/>
        <v>3.5039929000000001</v>
      </c>
      <c r="J22" s="7"/>
      <c r="K22" s="7"/>
      <c r="L22" s="6"/>
    </row>
    <row r="23" spans="1:12" x14ac:dyDescent="0.25">
      <c r="A23" s="8">
        <v>0.78890499999999997</v>
      </c>
      <c r="B23">
        <v>105.1632</v>
      </c>
      <c r="C23" s="4">
        <f t="shared" si="0"/>
        <v>6.6836910444061708</v>
      </c>
      <c r="D23" s="7">
        <f t="shared" si="1"/>
        <v>410.16320000000002</v>
      </c>
      <c r="E23" s="7"/>
      <c r="F23" s="7"/>
      <c r="G23" s="6"/>
      <c r="H23" s="5"/>
      <c r="I23" s="7"/>
      <c r="J23" s="7"/>
      <c r="K23" s="7"/>
      <c r="L23" s="6"/>
    </row>
    <row r="24" spans="1:12" ht="13.5" customHeight="1" x14ac:dyDescent="0.25">
      <c r="A24" s="8">
        <v>0.854348</v>
      </c>
      <c r="B24">
        <v>107.5341</v>
      </c>
      <c r="C24" s="4">
        <f t="shared" si="0"/>
        <v>6.834374582917575</v>
      </c>
      <c r="D24" s="7">
        <f t="shared" si="1"/>
        <v>412.53409999999997</v>
      </c>
      <c r="E24" s="7"/>
      <c r="F24" s="7"/>
      <c r="G24" s="6"/>
      <c r="H24" s="5"/>
      <c r="I24" s="7"/>
      <c r="J24" s="7"/>
      <c r="K24" s="7"/>
      <c r="L24" s="6"/>
    </row>
    <row r="25" spans="1:12" hidden="1" x14ac:dyDescent="0.25">
      <c r="A25" s="8">
        <v>0.90014499999999997</v>
      </c>
      <c r="B25">
        <v>110.2453</v>
      </c>
      <c r="C25" s="4">
        <f t="shared" si="0"/>
        <v>7.0066860298837579</v>
      </c>
      <c r="D25" s="7">
        <f t="shared" si="1"/>
        <v>415.24529999999999</v>
      </c>
      <c r="E25" s="7"/>
      <c r="F25" s="7"/>
      <c r="G25" s="6"/>
      <c r="H25" s="5"/>
      <c r="I25" s="7"/>
      <c r="J25" s="7"/>
      <c r="K25" s="7"/>
      <c r="L25" s="6"/>
    </row>
    <row r="26" spans="1:12" x14ac:dyDescent="0.25">
      <c r="A26" s="8">
        <v>0.94857800000000003</v>
      </c>
      <c r="B26">
        <v>112.7243</v>
      </c>
      <c r="C26" s="4">
        <f t="shared" si="0"/>
        <v>7.1642399089886428</v>
      </c>
      <c r="D26" s="7">
        <f t="shared" si="1"/>
        <v>417.72429999999997</v>
      </c>
      <c r="E26" s="7"/>
      <c r="F26" s="7"/>
      <c r="G26" s="6"/>
      <c r="H26" s="5"/>
      <c r="I26" s="7"/>
      <c r="J26" s="7"/>
      <c r="K26" s="7"/>
      <c r="L26" s="6"/>
    </row>
    <row r="27" spans="1:12" x14ac:dyDescent="0.25">
      <c r="A27" s="8">
        <v>0.98596899999999998</v>
      </c>
      <c r="B27">
        <v>114.95959999999999</v>
      </c>
      <c r="C27" s="4">
        <f t="shared" si="0"/>
        <v>7.3063053329350529</v>
      </c>
      <c r="D27" s="7">
        <f t="shared" si="1"/>
        <v>419.95960000000002</v>
      </c>
      <c r="E27" s="7"/>
      <c r="F27" s="7"/>
      <c r="G27" s="6"/>
      <c r="H27" s="5"/>
      <c r="I27" s="7"/>
      <c r="J27" s="7"/>
      <c r="K27" s="7"/>
      <c r="L27" s="6"/>
    </row>
    <row r="28" spans="1:12" x14ac:dyDescent="0.25">
      <c r="A28" s="8">
        <v>0.93752800000000003</v>
      </c>
      <c r="B28">
        <v>114.6049</v>
      </c>
      <c r="C28" s="4">
        <f t="shared" si="0"/>
        <v>7.2837622264733737</v>
      </c>
      <c r="D28" s="7">
        <f t="shared" si="1"/>
        <v>419.60489999999999</v>
      </c>
      <c r="E28" s="7"/>
      <c r="F28" s="7"/>
      <c r="G28" s="6"/>
      <c r="H28" s="5"/>
      <c r="I28" s="7"/>
      <c r="J28" s="7"/>
      <c r="K28" s="7"/>
      <c r="L28" s="6"/>
    </row>
    <row r="29" spans="1:12" x14ac:dyDescent="0.25">
      <c r="A29" s="8">
        <v>0.90378499999999995</v>
      </c>
      <c r="B29">
        <v>114.2283</v>
      </c>
      <c r="C29" s="4">
        <f t="shared" si="0"/>
        <v>7.2598272563761981</v>
      </c>
      <c r="D29" s="7">
        <f t="shared" si="1"/>
        <v>419.22829999999999</v>
      </c>
      <c r="E29" s="7"/>
      <c r="F29" s="7"/>
      <c r="G29" s="6"/>
      <c r="H29" s="5"/>
      <c r="I29" s="7"/>
      <c r="J29" s="7"/>
      <c r="K29" s="7"/>
      <c r="L29" s="6"/>
    </row>
    <row r="30" spans="1:12" x14ac:dyDescent="0.25">
      <c r="A30" s="8">
        <v>0.79931300000000005</v>
      </c>
      <c r="B30">
        <v>111.48399999999999</v>
      </c>
      <c r="C30" s="4">
        <f t="shared" si="0"/>
        <v>7.0854121251024829</v>
      </c>
      <c r="D30" s="7">
        <f t="shared" si="1"/>
        <v>416.48399999999998</v>
      </c>
      <c r="E30" s="7"/>
      <c r="F30" s="7"/>
      <c r="G30" s="6"/>
      <c r="H30" s="5"/>
      <c r="I30" s="7"/>
      <c r="J30" s="7"/>
      <c r="K30" s="7"/>
      <c r="L30" s="6"/>
    </row>
    <row r="31" spans="1:12" x14ac:dyDescent="0.25">
      <c r="A31" s="8">
        <v>0.763208</v>
      </c>
      <c r="B31">
        <v>110.39660000000001</v>
      </c>
      <c r="C31" s="4">
        <f t="shared" si="0"/>
        <v>7.016301964497945</v>
      </c>
      <c r="D31" s="7">
        <f t="shared" si="1"/>
        <v>415.39660000000003</v>
      </c>
      <c r="E31" s="7"/>
      <c r="F31" s="7"/>
      <c r="G31" s="6"/>
      <c r="H31" s="5"/>
      <c r="I31" s="7"/>
      <c r="J31" s="7"/>
      <c r="K31" s="7"/>
      <c r="L31" s="6"/>
    </row>
    <row r="32" spans="1:12" x14ac:dyDescent="0.25">
      <c r="A32" s="8">
        <v>0.69720899999999997</v>
      </c>
      <c r="B32">
        <v>107.94889999999999</v>
      </c>
      <c r="C32" s="4">
        <f t="shared" si="0"/>
        <v>6.860737369949728</v>
      </c>
      <c r="D32" s="7">
        <f t="shared" si="1"/>
        <v>412.94889999999998</v>
      </c>
      <c r="E32" s="7"/>
      <c r="F32" s="7"/>
      <c r="G32" s="6"/>
      <c r="H32" s="5"/>
      <c r="I32" s="7"/>
      <c r="J32" s="7"/>
      <c r="K32" s="7"/>
      <c r="L32" s="6"/>
    </row>
    <row r="33" spans="1:12" x14ac:dyDescent="0.25">
      <c r="A33" s="8">
        <v>0.66132100000000005</v>
      </c>
      <c r="B33">
        <v>106.7663</v>
      </c>
      <c r="C33" s="4">
        <f t="shared" si="0"/>
        <v>6.7855767336328912</v>
      </c>
      <c r="D33" s="7">
        <f t="shared" si="1"/>
        <v>411.7663</v>
      </c>
      <c r="E33" s="7"/>
      <c r="F33" s="7"/>
      <c r="G33" s="6"/>
      <c r="H33" s="5"/>
      <c r="I33" s="7"/>
      <c r="J33" s="7"/>
      <c r="K33" s="7"/>
      <c r="L33" s="6"/>
    </row>
    <row r="34" spans="1:12" x14ac:dyDescent="0.25">
      <c r="A34" s="8">
        <v>0.608684</v>
      </c>
      <c r="B34">
        <v>104.4025</v>
      </c>
      <c r="C34" s="4">
        <f t="shared" si="0"/>
        <v>6.635344438583223</v>
      </c>
      <c r="D34" s="7">
        <f t="shared" si="1"/>
        <v>409.40250000000003</v>
      </c>
      <c r="E34" s="7"/>
      <c r="F34" s="7"/>
      <c r="G34" s="6"/>
      <c r="H34" s="5"/>
      <c r="I34" s="7"/>
      <c r="J34" s="7"/>
      <c r="K34" s="7"/>
      <c r="L34" s="6"/>
    </row>
    <row r="35" spans="1:12" x14ac:dyDescent="0.25">
      <c r="A35" s="8">
        <v>0.55990399999999996</v>
      </c>
      <c r="B35">
        <v>91.140699999999995</v>
      </c>
      <c r="C35" s="4">
        <f t="shared" si="0"/>
        <v>5.7924852074766591</v>
      </c>
      <c r="D35" s="7">
        <f t="shared" si="1"/>
        <v>396.14069999999998</v>
      </c>
      <c r="E35" s="7"/>
      <c r="F35" s="7"/>
      <c r="G35" s="6"/>
      <c r="H35" s="5"/>
      <c r="I35" s="7"/>
      <c r="J35" s="7"/>
      <c r="K35" s="7"/>
      <c r="L35" s="6"/>
    </row>
    <row r="36" spans="1:12" x14ac:dyDescent="0.25">
      <c r="A36" s="8">
        <v>0.50868999999999998</v>
      </c>
      <c r="B36">
        <v>77.725700000000003</v>
      </c>
      <c r="C36" s="4">
        <f t="shared" si="0"/>
        <v>4.9398892864633321</v>
      </c>
      <c r="D36" s="7">
        <f t="shared" si="1"/>
        <v>382.72570000000002</v>
      </c>
      <c r="E36" s="7"/>
      <c r="F36" s="7"/>
      <c r="G36" s="6"/>
      <c r="H36" s="5"/>
      <c r="I36" s="7"/>
      <c r="J36" s="7"/>
      <c r="K36" s="7"/>
      <c r="L36" s="6"/>
    </row>
    <row r="37" spans="1:12" x14ac:dyDescent="0.25">
      <c r="A37" s="8">
        <v>0.45104</v>
      </c>
      <c r="B37">
        <v>61.621200000000002</v>
      </c>
      <c r="C37" s="4">
        <f t="shared" si="0"/>
        <v>3.9163610710358898</v>
      </c>
      <c r="D37" s="7">
        <f t="shared" si="1"/>
        <v>366.62119999999999</v>
      </c>
      <c r="E37" s="7"/>
      <c r="F37" s="7"/>
      <c r="G37" s="6"/>
      <c r="H37" s="5"/>
      <c r="I37" s="7"/>
      <c r="J37" s="7"/>
      <c r="K37" s="7"/>
      <c r="L37" s="6"/>
    </row>
    <row r="38" spans="1:12" x14ac:dyDescent="0.25">
      <c r="A38" s="8">
        <v>0.39282</v>
      </c>
      <c r="B38">
        <v>53.434100000000001</v>
      </c>
      <c r="C38" s="4">
        <f t="shared" si="0"/>
        <v>3.3960265153200333</v>
      </c>
      <c r="D38" s="7">
        <f t="shared" si="1"/>
        <v>358.4341</v>
      </c>
      <c r="E38" s="7"/>
      <c r="F38" s="7"/>
      <c r="G38" s="6"/>
      <c r="H38" s="5"/>
      <c r="I38" s="7"/>
      <c r="J38" s="7"/>
      <c r="K38" s="7"/>
      <c r="L38" s="6"/>
    </row>
    <row r="39" spans="1:12" x14ac:dyDescent="0.25">
      <c r="A39" s="8">
        <v>0.35365999999999997</v>
      </c>
      <c r="B39">
        <v>50.0944</v>
      </c>
      <c r="C39" s="4">
        <f t="shared" si="0"/>
        <v>3.1837704886776028</v>
      </c>
      <c r="D39" s="7">
        <f t="shared" si="1"/>
        <v>355.09440000000001</v>
      </c>
      <c r="E39" s="7"/>
      <c r="F39" s="7"/>
      <c r="G39" s="6"/>
      <c r="H39" s="5"/>
      <c r="I39" s="7"/>
      <c r="J39" s="7"/>
      <c r="K39" s="7"/>
      <c r="L39" s="6"/>
    </row>
    <row r="40" spans="1:12" x14ac:dyDescent="0.25">
      <c r="A40" s="8">
        <v>0.30032999999999999</v>
      </c>
      <c r="B40">
        <v>45.627299999999998</v>
      </c>
      <c r="C40" s="4">
        <f t="shared" si="0"/>
        <v>2.8998620847447931</v>
      </c>
      <c r="D40" s="7">
        <f t="shared" si="1"/>
        <v>350.62729999999999</v>
      </c>
      <c r="E40" s="7"/>
      <c r="F40" s="7"/>
      <c r="G40" s="6"/>
      <c r="H40" s="5"/>
      <c r="I40" s="7"/>
      <c r="J40" s="7"/>
      <c r="K40" s="7"/>
      <c r="L40" s="6"/>
    </row>
    <row r="41" spans="1:12" x14ac:dyDescent="0.25">
      <c r="A41" s="8">
        <v>0.25784000000000001</v>
      </c>
      <c r="B41">
        <v>41.912799999999997</v>
      </c>
      <c r="C41" s="4">
        <f t="shared" si="0"/>
        <v>2.6637854877560487</v>
      </c>
      <c r="D41" s="7">
        <f t="shared" si="1"/>
        <v>346.9128</v>
      </c>
      <c r="E41" s="7"/>
      <c r="F41" s="7"/>
      <c r="G41" s="6"/>
      <c r="H41" s="5"/>
      <c r="I41" s="7"/>
      <c r="J41" s="7"/>
      <c r="K41" s="7"/>
      <c r="L41" s="6"/>
    </row>
    <row r="42" spans="1:12" x14ac:dyDescent="0.25">
      <c r="A42" s="8">
        <v>0.19291800000000001</v>
      </c>
      <c r="B42">
        <v>36.781999999999996</v>
      </c>
      <c r="C42" s="4">
        <f t="shared" si="0"/>
        <v>2.3376953534634524</v>
      </c>
      <c r="D42" s="7">
        <f t="shared" si="1"/>
        <v>341.78199999999998</v>
      </c>
      <c r="E42" s="7"/>
      <c r="F42" s="7"/>
      <c r="G42" s="6"/>
      <c r="H42" s="5"/>
      <c r="I42" s="7"/>
      <c r="J42" s="7"/>
      <c r="K42" s="7"/>
      <c r="L42" s="6"/>
    </row>
    <row r="43" spans="1:12" x14ac:dyDescent="0.25">
      <c r="A43" s="8">
        <v>0.17843000000000001</v>
      </c>
      <c r="B43">
        <v>35.543300000000002</v>
      </c>
      <c r="C43" s="4">
        <f t="shared" si="0"/>
        <v>2.2589692582447269</v>
      </c>
      <c r="D43" s="7">
        <f t="shared" si="1"/>
        <v>340.54329999999999</v>
      </c>
      <c r="E43" s="7"/>
      <c r="F43" s="7"/>
      <c r="G43" s="6"/>
      <c r="H43" s="5"/>
      <c r="I43" s="7"/>
      <c r="J43" s="7"/>
      <c r="K43" s="7"/>
      <c r="L43" s="6"/>
    </row>
    <row r="44" spans="1:12" x14ac:dyDescent="0.25">
      <c r="A44" s="8">
        <v>9.7162999999999999E-2</v>
      </c>
      <c r="B44">
        <v>28.413</v>
      </c>
      <c r="C44" s="4">
        <f t="shared" si="0"/>
        <v>1.8058000673687422</v>
      </c>
      <c r="D44" s="7">
        <f t="shared" si="1"/>
        <v>333.41300000000001</v>
      </c>
      <c r="E44" s="7"/>
      <c r="F44" s="7"/>
      <c r="G44" s="6"/>
      <c r="H44" s="5"/>
      <c r="I44" s="7"/>
      <c r="J44" s="7"/>
      <c r="K44" s="7"/>
      <c r="L44" s="7"/>
    </row>
    <row r="45" spans="1:12" x14ac:dyDescent="0.25">
      <c r="A45" s="8">
        <v>9.0287000000000006E-2</v>
      </c>
      <c r="B45">
        <v>27.743600000000001</v>
      </c>
      <c r="C45" s="4">
        <f t="shared" si="0"/>
        <v>1.7632560711312231</v>
      </c>
      <c r="D45" s="7">
        <f t="shared" si="1"/>
        <v>332.74360000000001</v>
      </c>
      <c r="E45" s="7"/>
      <c r="F45" s="7"/>
      <c r="G45" s="6"/>
      <c r="H45" s="5"/>
      <c r="I45" s="7"/>
      <c r="J45" s="7"/>
      <c r="K45" s="7"/>
      <c r="L45" s="7"/>
    </row>
    <row r="46" spans="1:12" x14ac:dyDescent="0.25">
      <c r="A46" s="8">
        <v>5.7981999999999999E-2</v>
      </c>
      <c r="B46">
        <v>24.404699999999998</v>
      </c>
      <c r="C46" s="4">
        <f t="shared" si="0"/>
        <v>1.5510508888225087</v>
      </c>
      <c r="D46" s="7">
        <f t="shared" si="1"/>
        <v>329.40469999999999</v>
      </c>
      <c r="E46" s="7"/>
      <c r="F46" s="7"/>
      <c r="G46" s="6"/>
      <c r="H46" s="5"/>
      <c r="I46" s="7"/>
      <c r="J46" s="7"/>
      <c r="K46" s="7"/>
      <c r="L46" s="7"/>
    </row>
    <row r="47" spans="1:12" x14ac:dyDescent="0.25">
      <c r="A47" s="8">
        <v>5.0629E-2</v>
      </c>
      <c r="B47">
        <v>23.537800000000001</v>
      </c>
      <c r="C47" s="4">
        <f t="shared" si="0"/>
        <v>1.4959546976986584</v>
      </c>
      <c r="D47" s="7">
        <f t="shared" si="1"/>
        <v>328.5378</v>
      </c>
      <c r="E47" s="7"/>
      <c r="F47" s="7"/>
      <c r="G47" s="6"/>
      <c r="H47" s="5"/>
      <c r="I47" s="7"/>
      <c r="J47" s="7"/>
      <c r="K47" s="7"/>
      <c r="L47" s="7"/>
    </row>
    <row r="48" spans="1:12" x14ac:dyDescent="0.25">
      <c r="A48" s="8">
        <v>2.9359E-2</v>
      </c>
      <c r="B48">
        <v>20.851600000000001</v>
      </c>
      <c r="C48" s="4">
        <f t="shared" si="0"/>
        <v>1.3252321361611259</v>
      </c>
      <c r="D48" s="7">
        <f t="shared" si="1"/>
        <v>325.85160000000002</v>
      </c>
      <c r="E48" s="7"/>
      <c r="F48" s="7"/>
      <c r="G48" s="7"/>
      <c r="H48" s="7"/>
      <c r="I48" s="7"/>
      <c r="J48" s="7"/>
      <c r="K48" s="7"/>
      <c r="L48" s="7"/>
    </row>
    <row r="49" spans="1:12" x14ac:dyDescent="0.25">
      <c r="A49" s="6"/>
      <c r="B49" s="7"/>
      <c r="C49" s="4"/>
      <c r="D49" s="7"/>
      <c r="E49" s="7"/>
      <c r="F49" s="7"/>
      <c r="G49" s="7"/>
      <c r="H49" s="7"/>
      <c r="I49" s="7"/>
      <c r="J49" s="7"/>
      <c r="K49" s="7"/>
      <c r="L49" s="7"/>
    </row>
    <row r="50" spans="1:12" x14ac:dyDescent="0.25">
      <c r="A50" s="6"/>
      <c r="B50" s="7"/>
      <c r="C50" s="4"/>
      <c r="D50" s="7"/>
      <c r="E50" s="7"/>
      <c r="F50" s="7"/>
      <c r="G50" s="7"/>
      <c r="H50" s="7"/>
      <c r="I50" s="7"/>
      <c r="J50" s="7"/>
      <c r="K50" s="7"/>
      <c r="L50" s="7"/>
    </row>
    <row r="51" spans="1:12" x14ac:dyDescent="0.25">
      <c r="A51" s="6"/>
      <c r="B51" s="7"/>
      <c r="C51" s="4"/>
      <c r="D51" s="7"/>
      <c r="E51" s="7"/>
      <c r="F51" s="7"/>
      <c r="G51" s="7"/>
      <c r="H51" s="7"/>
      <c r="I51" s="7"/>
      <c r="J51" s="7"/>
      <c r="K51" s="7"/>
      <c r="L51" s="7"/>
    </row>
    <row r="52" spans="1:12" x14ac:dyDescent="0.25">
      <c r="A52" s="6"/>
      <c r="B52" s="7"/>
      <c r="C52" s="4"/>
      <c r="D52" s="7"/>
      <c r="E52" s="7"/>
      <c r="F52" s="7"/>
      <c r="G52" s="7"/>
      <c r="H52" s="7"/>
      <c r="I52" s="7"/>
      <c r="J52" s="7"/>
      <c r="K52" s="7"/>
      <c r="L52" s="7"/>
    </row>
    <row r="53" spans="1:12" x14ac:dyDescent="0.25">
      <c r="A53" s="6"/>
      <c r="B53" s="7"/>
      <c r="C53" s="4"/>
      <c r="D53" s="7"/>
      <c r="E53" s="7"/>
      <c r="F53" s="7"/>
      <c r="G53" s="7"/>
      <c r="H53" s="7"/>
      <c r="I53" s="7"/>
      <c r="J53" s="7"/>
      <c r="K53" s="7"/>
      <c r="L53" s="7"/>
    </row>
    <row r="54" spans="1:12" x14ac:dyDescent="0.25">
      <c r="A54" s="6"/>
      <c r="B54" s="7"/>
      <c r="C54" s="4"/>
      <c r="D54" s="7"/>
      <c r="E54" s="7"/>
      <c r="F54" s="7"/>
      <c r="G54" s="7"/>
      <c r="H54" s="7"/>
      <c r="I54" s="7"/>
      <c r="J54" s="7"/>
      <c r="K54" s="7"/>
      <c r="L54" s="7"/>
    </row>
    <row r="55" spans="1:12" x14ac:dyDescent="0.25">
      <c r="A55" s="6"/>
      <c r="B55" s="7"/>
      <c r="C55" s="4"/>
      <c r="D55" s="7"/>
      <c r="E55" s="7"/>
      <c r="F55" s="7"/>
      <c r="G55" s="7"/>
      <c r="H55" s="7"/>
      <c r="I55" s="7"/>
      <c r="J55" s="7"/>
      <c r="K55" s="7"/>
      <c r="L55" s="7"/>
    </row>
    <row r="56" spans="1:12" x14ac:dyDescent="0.25">
      <c r="A56" s="6"/>
      <c r="B56" s="7"/>
      <c r="C56" s="4"/>
      <c r="D56" s="7"/>
      <c r="E56" s="7"/>
      <c r="F56" s="7"/>
      <c r="G56" s="7"/>
      <c r="H56" s="7"/>
      <c r="I56" s="7"/>
      <c r="J56" s="7"/>
      <c r="K56" s="7"/>
      <c r="L56" s="7"/>
    </row>
    <row r="57" spans="1:12" x14ac:dyDescent="0.25">
      <c r="A57" s="6"/>
      <c r="B57" s="7"/>
      <c r="C57" s="4"/>
      <c r="D57" s="7"/>
      <c r="E57" s="7"/>
      <c r="F57" s="7"/>
      <c r="G57" s="7"/>
      <c r="H57" s="7"/>
      <c r="I57" s="7"/>
      <c r="J57" s="7"/>
      <c r="K57" s="7"/>
      <c r="L57" s="7"/>
    </row>
    <row r="58" spans="1:12" x14ac:dyDescent="0.25">
      <c r="A58" s="6"/>
      <c r="B58" s="7"/>
      <c r="C58" s="4"/>
      <c r="D58" s="7"/>
      <c r="E58" s="7"/>
      <c r="F58" s="7"/>
      <c r="G58" s="7"/>
      <c r="H58" s="7"/>
      <c r="I58" s="7"/>
      <c r="J58" s="7"/>
      <c r="K58" s="7"/>
      <c r="L58" s="7"/>
    </row>
    <row r="59" spans="1:12" x14ac:dyDescent="0.25">
      <c r="A59" s="6"/>
      <c r="B59" s="7"/>
      <c r="C59" s="4"/>
      <c r="D59" s="7"/>
      <c r="E59" s="7"/>
      <c r="F59" s="7"/>
      <c r="G59" s="7"/>
      <c r="H59" s="7"/>
      <c r="I59" s="7"/>
      <c r="J59" s="7"/>
      <c r="K59" s="7"/>
      <c r="L59" s="7"/>
    </row>
    <row r="60" spans="1:12" x14ac:dyDescent="0.25">
      <c r="A60" s="6"/>
      <c r="B60" s="7"/>
      <c r="C60" s="4"/>
      <c r="D60" s="7"/>
      <c r="E60" s="7"/>
      <c r="F60" s="7"/>
      <c r="G60" s="7"/>
      <c r="H60" s="7"/>
      <c r="I60" s="7"/>
      <c r="J60" s="7"/>
      <c r="K60" s="7"/>
      <c r="L60" s="7"/>
    </row>
    <row r="61" spans="1:12" x14ac:dyDescent="0.25">
      <c r="A61" s="6"/>
      <c r="B61" s="7"/>
      <c r="C61" s="4"/>
      <c r="D61" s="7"/>
      <c r="E61" s="7"/>
      <c r="F61" s="7"/>
      <c r="G61" s="7"/>
      <c r="H61" s="7"/>
      <c r="I61" s="7"/>
      <c r="J61" s="7"/>
      <c r="K61" s="7"/>
      <c r="L61" s="7"/>
    </row>
    <row r="62" spans="1:12" x14ac:dyDescent="0.25">
      <c r="A62" s="6"/>
      <c r="B62" s="7"/>
      <c r="C62" s="4"/>
      <c r="D62" s="7"/>
      <c r="E62" s="7"/>
      <c r="F62" s="7"/>
      <c r="G62" s="7"/>
      <c r="H62" s="7"/>
      <c r="I62" s="7"/>
      <c r="J62" s="7"/>
      <c r="K62" s="7"/>
      <c r="L62" s="7"/>
    </row>
    <row r="63" spans="1:12" x14ac:dyDescent="0.25">
      <c r="A63" s="6"/>
      <c r="B63" s="7"/>
      <c r="C63" s="4"/>
      <c r="D63" s="7"/>
      <c r="E63" s="7"/>
      <c r="F63" s="7"/>
      <c r="G63" s="7"/>
      <c r="H63" s="7"/>
      <c r="I63" s="7"/>
      <c r="J63" s="7"/>
      <c r="K63" s="7"/>
      <c r="L63" s="7"/>
    </row>
    <row r="64" spans="1:12" x14ac:dyDescent="0.25">
      <c r="A64" s="6"/>
      <c r="B64" s="7"/>
      <c r="C64" s="4"/>
      <c r="D64" s="7"/>
      <c r="E64" s="7"/>
      <c r="F64" s="7"/>
      <c r="G64" s="7"/>
      <c r="H64" s="7"/>
      <c r="I64" s="7"/>
      <c r="J64" s="7"/>
      <c r="K64" s="7"/>
      <c r="L64" s="7"/>
    </row>
    <row r="65" spans="1:12" x14ac:dyDescent="0.25">
      <c r="A65" s="6"/>
      <c r="B65" s="7"/>
      <c r="C65" s="4"/>
      <c r="D65" s="7"/>
      <c r="E65" s="7"/>
      <c r="F65" s="7"/>
      <c r="G65" s="7"/>
      <c r="H65" s="7"/>
      <c r="I65" s="7"/>
      <c r="J65" s="7"/>
      <c r="K65" s="7"/>
      <c r="L65" s="7"/>
    </row>
    <row r="66" spans="1:12" x14ac:dyDescent="0.25">
      <c r="A66" s="6"/>
      <c r="B66" s="7"/>
      <c r="C66" s="4"/>
      <c r="D66" s="7"/>
      <c r="E66" s="7"/>
      <c r="F66" s="7"/>
      <c r="G66" s="7"/>
      <c r="H66" s="7"/>
      <c r="I66" s="7"/>
      <c r="J66" s="7"/>
      <c r="K66" s="7"/>
      <c r="L66" s="7"/>
    </row>
    <row r="67" spans="1:12" x14ac:dyDescent="0.25">
      <c r="A67" s="6"/>
      <c r="B67" s="7"/>
      <c r="C67" s="4"/>
      <c r="D67" s="7"/>
      <c r="E67" s="7"/>
      <c r="F67" s="7"/>
      <c r="G67" s="7"/>
      <c r="H67" s="7"/>
      <c r="I67" s="7"/>
      <c r="J67" s="7"/>
      <c r="K67" s="7"/>
      <c r="L67" s="7"/>
    </row>
    <row r="68" spans="1:12" x14ac:dyDescent="0.25">
      <c r="A68" s="6"/>
      <c r="B68" s="7"/>
      <c r="C68" s="4"/>
      <c r="D68" s="7"/>
      <c r="E68" s="7"/>
      <c r="F68" s="7"/>
      <c r="G68" s="7"/>
      <c r="H68" s="7"/>
      <c r="I68" s="7"/>
      <c r="J68" s="7"/>
      <c r="K68" s="7"/>
      <c r="L68" s="7"/>
    </row>
    <row r="69" spans="1:12" x14ac:dyDescent="0.25">
      <c r="A69" s="6"/>
      <c r="B69" s="7"/>
      <c r="C69" s="4"/>
      <c r="D69" s="7"/>
      <c r="E69" s="7"/>
      <c r="F69" s="7"/>
      <c r="G69" s="7"/>
      <c r="H69" s="7"/>
      <c r="I69" s="7"/>
      <c r="J69" s="7"/>
      <c r="K69" s="7"/>
      <c r="L69" s="7"/>
    </row>
    <row r="70" spans="1:12" x14ac:dyDescent="0.25">
      <c r="A70" s="6"/>
      <c r="B70" s="7"/>
      <c r="C70" s="4"/>
      <c r="D70" s="7"/>
      <c r="E70" s="7"/>
      <c r="F70" s="7"/>
      <c r="G70" s="7"/>
      <c r="H70" s="7"/>
      <c r="I70" s="7"/>
      <c r="J70" s="7"/>
      <c r="K70" s="7"/>
      <c r="L70" s="7"/>
    </row>
    <row r="71" spans="1:12" x14ac:dyDescent="0.25">
      <c r="A71" s="6"/>
      <c r="B71" s="7"/>
      <c r="C71" s="4"/>
      <c r="D71" s="7"/>
      <c r="E71" s="7"/>
      <c r="F71" s="7"/>
      <c r="G71" s="7"/>
      <c r="H71" s="7"/>
      <c r="I71" s="7"/>
      <c r="J71" s="7"/>
      <c r="K71" s="7"/>
      <c r="L71" s="7"/>
    </row>
    <row r="72" spans="1:12" x14ac:dyDescent="0.25">
      <c r="A72" s="6"/>
      <c r="B72" s="7"/>
      <c r="C72" s="4"/>
      <c r="D72" s="7"/>
      <c r="E72" s="7"/>
      <c r="F72" s="7"/>
      <c r="G72" s="7"/>
      <c r="H72" s="7"/>
      <c r="I72" s="7"/>
      <c r="J72" s="7"/>
      <c r="K72" s="7"/>
      <c r="L72" s="7"/>
    </row>
    <row r="73" spans="1:12" x14ac:dyDescent="0.25">
      <c r="A73" s="6"/>
      <c r="B73" s="7"/>
      <c r="C73" s="4"/>
      <c r="D73" s="7"/>
      <c r="E73" s="7"/>
      <c r="F73" s="7"/>
      <c r="G73" s="7"/>
      <c r="H73" s="7"/>
      <c r="I73" s="7"/>
      <c r="J73" s="7"/>
      <c r="K73" s="7"/>
      <c r="L73" s="7"/>
    </row>
    <row r="74" spans="1:12" x14ac:dyDescent="0.25">
      <c r="A74" s="6"/>
      <c r="B74" s="7"/>
      <c r="C74" s="4"/>
      <c r="D74" s="7"/>
      <c r="E74" s="7"/>
      <c r="F74" s="7"/>
      <c r="G74" s="7"/>
      <c r="H74" s="7"/>
      <c r="I74" s="7"/>
      <c r="J74" s="7"/>
      <c r="K74" s="7"/>
      <c r="L74" s="7"/>
    </row>
    <row r="75" spans="1:12" x14ac:dyDescent="0.25">
      <c r="A75" s="6"/>
      <c r="B75" s="7"/>
      <c r="C75" s="4"/>
      <c r="D75" s="7"/>
      <c r="E75" s="7"/>
      <c r="F75" s="7"/>
      <c r="G75" s="7"/>
      <c r="H75" s="7"/>
      <c r="I75" s="7"/>
      <c r="J75" s="7"/>
      <c r="K75" s="7"/>
      <c r="L75" s="7"/>
    </row>
    <row r="76" spans="1:12" x14ac:dyDescent="0.25">
      <c r="A76" s="6"/>
      <c r="B76" s="7"/>
      <c r="C76" s="4"/>
      <c r="D76" s="7"/>
      <c r="E76" s="7"/>
      <c r="F76" s="7"/>
      <c r="G76" s="7"/>
      <c r="H76" s="7"/>
      <c r="I76" s="7"/>
      <c r="J76" s="7"/>
      <c r="K76" s="7"/>
      <c r="L76" s="7"/>
    </row>
    <row r="77" spans="1:12" x14ac:dyDescent="0.25">
      <c r="A77" s="6"/>
      <c r="B77" s="7"/>
      <c r="C77" s="4"/>
      <c r="D77" s="7"/>
      <c r="E77" s="7"/>
      <c r="F77" s="7"/>
      <c r="G77" s="7"/>
      <c r="H77" s="7"/>
      <c r="I77" s="7"/>
      <c r="J77" s="7"/>
      <c r="K77" s="7"/>
      <c r="L77" s="7"/>
    </row>
    <row r="78" spans="1:12" x14ac:dyDescent="0.25">
      <c r="A78" s="6"/>
      <c r="B78" s="7"/>
      <c r="C78" s="4"/>
      <c r="D78" s="7"/>
      <c r="E78" s="7"/>
      <c r="F78" s="7"/>
      <c r="G78" s="7"/>
      <c r="H78" s="7"/>
      <c r="I78" s="7"/>
      <c r="J78" s="7"/>
      <c r="K78" s="7"/>
      <c r="L78" s="7"/>
    </row>
    <row r="79" spans="1:12" x14ac:dyDescent="0.25">
      <c r="A79" s="6"/>
      <c r="B79" s="7"/>
      <c r="C79" s="4"/>
      <c r="D79" s="7"/>
      <c r="E79" s="7"/>
      <c r="F79" s="7"/>
      <c r="G79" s="7"/>
      <c r="H79" s="7"/>
      <c r="I79" s="7"/>
      <c r="J79" s="7"/>
      <c r="K79" s="7"/>
      <c r="L79" s="7"/>
    </row>
    <row r="80" spans="1:12" x14ac:dyDescent="0.25">
      <c r="A80" s="6"/>
      <c r="B80" s="7"/>
      <c r="C80" s="4"/>
      <c r="D80" s="7"/>
      <c r="E80" s="7"/>
      <c r="F80" s="7"/>
      <c r="G80" s="7"/>
      <c r="H80" s="7"/>
      <c r="I80" s="7"/>
      <c r="J80" s="7"/>
      <c r="K80" s="7"/>
      <c r="L80" s="7"/>
    </row>
    <row r="81" spans="1:12" x14ac:dyDescent="0.25">
      <c r="A81" s="6"/>
      <c r="B81" s="7"/>
      <c r="C81" s="4"/>
      <c r="D81" s="7"/>
      <c r="E81" s="7"/>
      <c r="F81" s="7"/>
      <c r="G81" s="7"/>
      <c r="H81" s="7"/>
      <c r="I81" s="7"/>
      <c r="J81" s="7"/>
      <c r="K81" s="7"/>
      <c r="L81" s="7"/>
    </row>
    <row r="82" spans="1:12" x14ac:dyDescent="0.25">
      <c r="A82" s="6"/>
      <c r="B82" s="7"/>
      <c r="C82" s="4"/>
      <c r="D82" s="7"/>
      <c r="E82" s="7"/>
      <c r="F82" s="7"/>
      <c r="G82" s="7"/>
      <c r="H82" s="7"/>
      <c r="I82" s="7"/>
      <c r="J82" s="7"/>
      <c r="K82" s="7"/>
      <c r="L82" s="7"/>
    </row>
    <row r="83" spans="1:12" x14ac:dyDescent="0.25">
      <c r="A83" s="6"/>
      <c r="B83" s="7"/>
      <c r="C83" s="4"/>
      <c r="D83" s="7"/>
      <c r="E83" s="7"/>
      <c r="F83" s="7"/>
      <c r="G83" s="7"/>
      <c r="H83" s="7"/>
      <c r="I83" s="7"/>
      <c r="J83" s="7"/>
      <c r="K83" s="7"/>
      <c r="L83" s="7"/>
    </row>
    <row r="84" spans="1:12" x14ac:dyDescent="0.25">
      <c r="A84" s="6"/>
      <c r="B84" s="7"/>
      <c r="C84" s="4"/>
      <c r="D84" s="7"/>
      <c r="E84" s="7"/>
      <c r="F84" s="7"/>
      <c r="G84" s="7"/>
      <c r="H84" s="7"/>
      <c r="I84" s="7"/>
      <c r="J84" s="7"/>
      <c r="K84" s="7"/>
      <c r="L84" s="7"/>
    </row>
    <row r="85" spans="1:12" x14ac:dyDescent="0.25">
      <c r="A85" s="6"/>
      <c r="B85" s="7"/>
      <c r="C85" s="4"/>
      <c r="D85" s="7"/>
      <c r="E85" s="7"/>
      <c r="F85" s="7"/>
      <c r="G85" s="7"/>
      <c r="H85" s="7"/>
      <c r="I85" s="7"/>
      <c r="J85" s="7"/>
      <c r="K85" s="7"/>
      <c r="L85" s="7"/>
    </row>
    <row r="86" spans="1:12" x14ac:dyDescent="0.25">
      <c r="A86" s="6"/>
      <c r="B86" s="7"/>
      <c r="C86" s="4"/>
      <c r="D86" s="7"/>
      <c r="E86" s="7"/>
      <c r="F86" s="7"/>
      <c r="G86" s="7"/>
      <c r="H86" s="7"/>
      <c r="I86" s="7"/>
      <c r="J86" s="7"/>
      <c r="K86" s="7"/>
      <c r="L86" s="7"/>
    </row>
    <row r="87" spans="1:12" x14ac:dyDescent="0.25">
      <c r="A87" s="6"/>
      <c r="B87" s="7"/>
      <c r="C87" s="4"/>
      <c r="D87" s="7"/>
      <c r="E87" s="7"/>
      <c r="F87" s="7"/>
      <c r="G87" s="7"/>
      <c r="H87" s="7"/>
      <c r="I87" s="7"/>
      <c r="J87" s="7"/>
      <c r="K87" s="7"/>
      <c r="L87" s="7"/>
    </row>
    <row r="88" spans="1:12" x14ac:dyDescent="0.25">
      <c r="A88" s="6"/>
      <c r="B88" s="7"/>
      <c r="C88" s="4"/>
      <c r="D88" s="7"/>
      <c r="E88" s="7"/>
      <c r="F88" s="7"/>
      <c r="G88" s="7"/>
      <c r="H88" s="7"/>
      <c r="I88" s="7"/>
      <c r="J88" s="7"/>
      <c r="K88" s="7"/>
      <c r="L88" s="7"/>
    </row>
    <row r="89" spans="1:12" x14ac:dyDescent="0.25">
      <c r="A89" s="6"/>
      <c r="B89" s="7"/>
      <c r="C89" s="4"/>
      <c r="D89" s="7"/>
      <c r="E89" s="7"/>
      <c r="F89" s="7"/>
      <c r="G89" s="7"/>
      <c r="H89" s="7"/>
      <c r="I89" s="7"/>
      <c r="J89" s="7"/>
      <c r="K89" s="7"/>
      <c r="L89" s="7"/>
    </row>
    <row r="90" spans="1:12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</row>
    <row r="91" spans="1:12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</row>
    <row r="92" spans="1:12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</row>
  </sheetData>
  <mergeCells count="3">
    <mergeCell ref="A1:C1"/>
    <mergeCell ref="F1:G1"/>
    <mergeCell ref="K1:L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2"/>
  <sheetViews>
    <sheetView topLeftCell="G1" workbookViewId="0">
      <selection activeCell="D3" sqref="D3:D48"/>
    </sheetView>
  </sheetViews>
  <sheetFormatPr defaultColWidth="9.140625" defaultRowHeight="15" x14ac:dyDescent="0.25"/>
  <cols>
    <col min="1" max="1" width="17.28515625" customWidth="1"/>
    <col min="2" max="3" width="17" customWidth="1"/>
    <col min="6" max="8" width="17.5703125" customWidth="1"/>
    <col min="10" max="10" width="9.7109375" customWidth="1"/>
    <col min="11" max="12" width="14.140625" customWidth="1"/>
  </cols>
  <sheetData>
    <row r="1" spans="1:12" s="1" customFormat="1" x14ac:dyDescent="0.25">
      <c r="A1" s="16" t="s">
        <v>4</v>
      </c>
      <c r="B1" s="17"/>
      <c r="C1" s="18"/>
      <c r="F1" s="19" t="s">
        <v>5</v>
      </c>
      <c r="G1" s="19"/>
      <c r="H1" s="12"/>
      <c r="K1" s="20"/>
      <c r="L1" s="20"/>
    </row>
    <row r="2" spans="1:12" s="1" customFormat="1" x14ac:dyDescent="0.25">
      <c r="A2" s="11" t="s">
        <v>1</v>
      </c>
      <c r="B2" s="11" t="s">
        <v>0</v>
      </c>
      <c r="C2" s="11" t="s">
        <v>0</v>
      </c>
      <c r="F2" s="11" t="s">
        <v>2</v>
      </c>
      <c r="G2" s="11" t="s">
        <v>3</v>
      </c>
      <c r="H2" s="11" t="s">
        <v>3</v>
      </c>
      <c r="K2" s="12"/>
      <c r="L2" s="12"/>
    </row>
    <row r="3" spans="1:12" x14ac:dyDescent="0.25">
      <c r="A3" s="8">
        <v>7.2240000000000004E-3</v>
      </c>
      <c r="B3">
        <v>0.36159999999999998</v>
      </c>
      <c r="C3" s="4">
        <f>(B3/$B$3)</f>
        <v>1</v>
      </c>
      <c r="D3" s="7">
        <f>B3+420</f>
        <v>420.36160000000001</v>
      </c>
      <c r="E3" s="7"/>
      <c r="F3">
        <v>1.2041999999999999</v>
      </c>
      <c r="G3" s="8">
        <v>0</v>
      </c>
      <c r="H3" s="5" t="e">
        <f>(G3/$G$3)</f>
        <v>#DIV/0!</v>
      </c>
      <c r="I3" s="6">
        <f>G3+4.5</f>
        <v>4.5</v>
      </c>
      <c r="J3" s="7"/>
      <c r="K3" s="7"/>
      <c r="L3" s="6"/>
    </row>
    <row r="4" spans="1:12" x14ac:dyDescent="0.25">
      <c r="A4" s="8">
        <v>1.3174999999999999E-2</v>
      </c>
      <c r="B4">
        <v>0.60240000000000005</v>
      </c>
      <c r="C4" s="4">
        <f t="shared" ref="C4:C48" si="0">(B4/$B$3)</f>
        <v>1.6659292035398232</v>
      </c>
      <c r="D4" s="7">
        <f t="shared" ref="D4:D48" si="1">B4+420</f>
        <v>420.60239999999999</v>
      </c>
      <c r="E4" s="7"/>
      <c r="F4">
        <v>1.3075000000000001</v>
      </c>
      <c r="G4" s="8">
        <v>4.1780000000000003E-3</v>
      </c>
      <c r="H4" s="5" t="e">
        <f t="shared" ref="H4:H13" si="2">(G4/$G$3)</f>
        <v>#DIV/0!</v>
      </c>
      <c r="I4" s="6">
        <f t="shared" ref="I4:I22" si="3">G4+4.5</f>
        <v>4.5041779999999996</v>
      </c>
      <c r="J4" s="7"/>
      <c r="K4" s="7" t="s">
        <v>6</v>
      </c>
      <c r="L4" s="6" t="s">
        <v>22</v>
      </c>
    </row>
    <row r="5" spans="1:12" x14ac:dyDescent="0.25">
      <c r="A5" s="8">
        <v>2.5453E-2</v>
      </c>
      <c r="B5">
        <v>1.0468999999999999</v>
      </c>
      <c r="C5" s="4">
        <f t="shared" si="0"/>
        <v>2.8951880530973453</v>
      </c>
      <c r="D5" s="7">
        <f t="shared" si="1"/>
        <v>421.04689999999999</v>
      </c>
      <c r="E5" s="7"/>
      <c r="F5">
        <v>1.4277</v>
      </c>
      <c r="G5" s="8">
        <v>3.5580000000000001E-2</v>
      </c>
      <c r="H5" s="5" t="e">
        <f t="shared" si="2"/>
        <v>#DIV/0!</v>
      </c>
      <c r="I5" s="6">
        <f t="shared" si="3"/>
        <v>4.5355800000000004</v>
      </c>
      <c r="J5" s="7"/>
      <c r="K5" s="7" t="s">
        <v>7</v>
      </c>
      <c r="L5" s="6" t="s">
        <v>23</v>
      </c>
    </row>
    <row r="6" spans="1:12" x14ac:dyDescent="0.25">
      <c r="A6" s="8">
        <v>4.5794000000000001E-2</v>
      </c>
      <c r="B6">
        <v>1.8368</v>
      </c>
      <c r="C6" s="4">
        <f t="shared" si="0"/>
        <v>5.0796460176991154</v>
      </c>
      <c r="D6" s="7">
        <f t="shared" si="1"/>
        <v>421.83679999999998</v>
      </c>
      <c r="E6" s="7"/>
      <c r="F6">
        <v>1.5504</v>
      </c>
      <c r="G6" s="8">
        <v>1.3729E-2</v>
      </c>
      <c r="H6" s="5" t="e">
        <f t="shared" si="2"/>
        <v>#DIV/0!</v>
      </c>
      <c r="I6" s="6">
        <f t="shared" si="3"/>
        <v>4.5137289999999997</v>
      </c>
      <c r="J6" s="7"/>
      <c r="K6" s="7" t="s">
        <v>8</v>
      </c>
      <c r="L6" s="6" t="s">
        <v>24</v>
      </c>
    </row>
    <row r="7" spans="1:12" x14ac:dyDescent="0.25">
      <c r="A7" s="8">
        <v>5.7457000000000001E-2</v>
      </c>
      <c r="B7">
        <v>2.3982999999999999</v>
      </c>
      <c r="C7" s="4">
        <f t="shared" si="0"/>
        <v>6.632466814159292</v>
      </c>
      <c r="D7" s="7">
        <f t="shared" si="1"/>
        <v>422.39830000000001</v>
      </c>
      <c r="E7" s="7"/>
      <c r="F7">
        <v>1.7648999999999999</v>
      </c>
      <c r="G7" s="8">
        <v>9.3375E-2</v>
      </c>
      <c r="H7" s="5" t="e">
        <f t="shared" si="2"/>
        <v>#DIV/0!</v>
      </c>
      <c r="I7" s="6">
        <f t="shared" si="3"/>
        <v>4.593375</v>
      </c>
      <c r="J7" s="7"/>
      <c r="K7" s="7" t="s">
        <v>9</v>
      </c>
      <c r="L7" s="6" t="s">
        <v>25</v>
      </c>
    </row>
    <row r="8" spans="1:12" x14ac:dyDescent="0.25">
      <c r="A8" s="8">
        <v>8.0371999999999999E-2</v>
      </c>
      <c r="B8">
        <v>3.3927999999999998</v>
      </c>
      <c r="C8" s="4">
        <f t="shared" si="0"/>
        <v>9.3827433628318584</v>
      </c>
      <c r="D8" s="7">
        <f t="shared" si="1"/>
        <v>423.39280000000002</v>
      </c>
      <c r="E8" s="7"/>
      <c r="F8">
        <v>1.9984999999999999</v>
      </c>
      <c r="G8" s="8">
        <v>0.11452</v>
      </c>
      <c r="H8" s="5" t="e">
        <f t="shared" si="2"/>
        <v>#DIV/0!</v>
      </c>
      <c r="I8" s="6">
        <f t="shared" si="3"/>
        <v>4.6145199999999997</v>
      </c>
      <c r="J8" s="7"/>
      <c r="K8" s="7"/>
      <c r="L8" s="6"/>
    </row>
    <row r="9" spans="1:12" x14ac:dyDescent="0.25">
      <c r="A9" s="8">
        <v>9.5391000000000004E-2</v>
      </c>
      <c r="B9">
        <v>4.0609000000000002</v>
      </c>
      <c r="C9" s="4">
        <f t="shared" si="0"/>
        <v>11.230365044247788</v>
      </c>
      <c r="D9" s="7">
        <f t="shared" si="1"/>
        <v>424.0609</v>
      </c>
      <c r="E9" s="7"/>
      <c r="F9">
        <v>2.2069000000000001</v>
      </c>
      <c r="G9" s="8">
        <v>0.12149</v>
      </c>
      <c r="H9" s="5" t="e">
        <f t="shared" si="2"/>
        <v>#DIV/0!</v>
      </c>
      <c r="I9" s="6">
        <f t="shared" si="3"/>
        <v>4.6214899999999997</v>
      </c>
      <c r="J9" s="7"/>
      <c r="K9" s="7"/>
      <c r="L9" s="6"/>
    </row>
    <row r="10" spans="1:12" x14ac:dyDescent="0.25">
      <c r="A10" s="8">
        <v>0.15435299999999999</v>
      </c>
      <c r="B10">
        <v>6.4954999999999998</v>
      </c>
      <c r="C10" s="4">
        <f t="shared" si="0"/>
        <v>17.963219026548675</v>
      </c>
      <c r="D10" s="7">
        <f t="shared" si="1"/>
        <v>426.49549999999999</v>
      </c>
      <c r="E10" s="7"/>
      <c r="F10">
        <v>2.4916</v>
      </c>
      <c r="G10" s="8">
        <v>0.11516999999999999</v>
      </c>
      <c r="H10" s="5" t="e">
        <f t="shared" si="2"/>
        <v>#DIV/0!</v>
      </c>
      <c r="I10" s="6">
        <f t="shared" si="3"/>
        <v>4.61517</v>
      </c>
      <c r="J10" s="7"/>
      <c r="K10" s="7"/>
      <c r="L10" s="6"/>
    </row>
    <row r="11" spans="1:12" x14ac:dyDescent="0.25">
      <c r="A11" s="8">
        <v>0.19504099999999999</v>
      </c>
      <c r="B11">
        <v>8.26</v>
      </c>
      <c r="C11" s="4">
        <f t="shared" si="0"/>
        <v>22.842920353982301</v>
      </c>
      <c r="D11" s="7">
        <f t="shared" si="1"/>
        <v>428.26</v>
      </c>
      <c r="E11" s="7"/>
      <c r="F11">
        <v>2.7694999999999999</v>
      </c>
      <c r="G11" s="8">
        <v>0.13038</v>
      </c>
      <c r="H11" s="5" t="e">
        <f t="shared" si="2"/>
        <v>#DIV/0!</v>
      </c>
      <c r="I11" s="6">
        <f t="shared" si="3"/>
        <v>4.6303799999999997</v>
      </c>
      <c r="J11" s="7"/>
      <c r="K11" s="7"/>
      <c r="L11" s="6"/>
    </row>
    <row r="12" spans="1:12" x14ac:dyDescent="0.25">
      <c r="A12" s="8">
        <v>0.24756700000000001</v>
      </c>
      <c r="B12">
        <v>10.501300000000001</v>
      </c>
      <c r="C12" s="4">
        <f t="shared" si="0"/>
        <v>29.041205752212392</v>
      </c>
      <c r="D12" s="7">
        <f t="shared" si="1"/>
        <v>430.50130000000001</v>
      </c>
      <c r="E12" s="7"/>
      <c r="F12">
        <v>3.0804</v>
      </c>
      <c r="G12" s="8">
        <v>0.12488</v>
      </c>
      <c r="H12" s="5" t="e">
        <f t="shared" si="2"/>
        <v>#DIV/0!</v>
      </c>
      <c r="I12" s="6">
        <f t="shared" si="3"/>
        <v>4.6248800000000001</v>
      </c>
      <c r="J12" s="7"/>
      <c r="K12" s="7"/>
      <c r="L12" s="6"/>
    </row>
    <row r="13" spans="1:12" x14ac:dyDescent="0.25">
      <c r="A13" s="8">
        <v>0.28704099999999999</v>
      </c>
      <c r="B13">
        <v>12.111800000000001</v>
      </c>
      <c r="C13" s="4">
        <f t="shared" si="0"/>
        <v>33.495022123893811</v>
      </c>
      <c r="D13" s="7">
        <f t="shared" si="1"/>
        <v>432.11180000000002</v>
      </c>
      <c r="E13" s="7"/>
      <c r="F13">
        <v>3.4298000000000002</v>
      </c>
      <c r="G13" s="8">
        <v>0.10879999999999999</v>
      </c>
      <c r="H13" s="5" t="e">
        <f t="shared" si="2"/>
        <v>#DIV/0!</v>
      </c>
      <c r="I13" s="6">
        <f t="shared" si="3"/>
        <v>4.6087999999999996</v>
      </c>
      <c r="J13" s="7"/>
      <c r="K13" s="7"/>
      <c r="L13" s="6"/>
    </row>
    <row r="14" spans="1:12" x14ac:dyDescent="0.25">
      <c r="A14" s="8">
        <v>0.35092000000000001</v>
      </c>
      <c r="B14">
        <v>14.8048</v>
      </c>
      <c r="C14" s="4">
        <f t="shared" si="0"/>
        <v>40.942477876106196</v>
      </c>
      <c r="D14" s="7">
        <f t="shared" si="1"/>
        <v>434.8048</v>
      </c>
      <c r="E14" s="7"/>
      <c r="F14">
        <v>3.8936999999999999</v>
      </c>
      <c r="G14" s="8">
        <v>0.13002</v>
      </c>
      <c r="H14" s="5"/>
      <c r="I14" s="6">
        <f t="shared" si="3"/>
        <v>4.63002</v>
      </c>
      <c r="J14" s="7"/>
      <c r="K14" s="7"/>
      <c r="L14" s="6"/>
    </row>
    <row r="15" spans="1:12" x14ac:dyDescent="0.25">
      <c r="A15" s="8">
        <v>0.40034399999999998</v>
      </c>
      <c r="B15">
        <v>16.6844</v>
      </c>
      <c r="C15" s="4">
        <f t="shared" si="0"/>
        <v>46.14048672566372</v>
      </c>
      <c r="D15" s="7">
        <f t="shared" si="1"/>
        <v>436.68439999999998</v>
      </c>
      <c r="E15" s="7"/>
      <c r="F15">
        <v>4.4257</v>
      </c>
      <c r="G15" s="8">
        <v>0.12268</v>
      </c>
      <c r="H15" s="5"/>
      <c r="I15" s="6">
        <f t="shared" si="3"/>
        <v>4.6226799999999999</v>
      </c>
      <c r="J15" s="7"/>
      <c r="K15" s="7"/>
      <c r="L15" s="6"/>
    </row>
    <row r="16" spans="1:12" x14ac:dyDescent="0.25">
      <c r="A16" s="8">
        <v>0.43706299999999998</v>
      </c>
      <c r="B16">
        <v>18.333600000000001</v>
      </c>
      <c r="C16" s="4">
        <f t="shared" si="0"/>
        <v>50.701327433628322</v>
      </c>
      <c r="D16" s="7">
        <f t="shared" si="1"/>
        <v>438.33359999999999</v>
      </c>
      <c r="E16" s="7"/>
      <c r="F16">
        <v>5.0263999999999998</v>
      </c>
      <c r="G16" s="8">
        <v>0</v>
      </c>
      <c r="H16" s="5"/>
      <c r="I16" s="6">
        <f t="shared" si="3"/>
        <v>4.5</v>
      </c>
      <c r="J16" s="7"/>
      <c r="K16" s="7"/>
      <c r="L16" s="6"/>
    </row>
    <row r="17" spans="1:12" x14ac:dyDescent="0.25">
      <c r="A17" s="8">
        <v>0.48553200000000002</v>
      </c>
      <c r="B17">
        <v>20.6494</v>
      </c>
      <c r="C17" s="4">
        <f t="shared" si="0"/>
        <v>57.105641592920357</v>
      </c>
      <c r="D17" s="7">
        <f t="shared" si="1"/>
        <v>440.64940000000001</v>
      </c>
      <c r="E17" s="7"/>
      <c r="F17">
        <v>5.7442000000000002</v>
      </c>
      <c r="G17" s="8">
        <v>6.7501000000000005E-2</v>
      </c>
      <c r="H17" s="5"/>
      <c r="I17" s="6">
        <f t="shared" si="3"/>
        <v>4.567501</v>
      </c>
      <c r="J17" s="7"/>
      <c r="K17" s="7"/>
      <c r="L17" s="6"/>
    </row>
    <row r="18" spans="1:12" x14ac:dyDescent="0.25">
      <c r="A18" s="8">
        <v>0.51764500000000002</v>
      </c>
      <c r="B18">
        <v>22.1736</v>
      </c>
      <c r="C18" s="4">
        <f t="shared" si="0"/>
        <v>61.320796460176993</v>
      </c>
      <c r="D18" s="7">
        <f t="shared" si="1"/>
        <v>442.17360000000002</v>
      </c>
      <c r="E18" s="7"/>
      <c r="F18">
        <v>6.5913000000000004</v>
      </c>
      <c r="G18" s="8">
        <v>3.6033999999999997E-2</v>
      </c>
      <c r="H18" s="5"/>
      <c r="I18" s="6">
        <f t="shared" si="3"/>
        <v>4.5360339999999999</v>
      </c>
      <c r="J18" s="7"/>
      <c r="K18" s="7"/>
      <c r="L18" s="6"/>
    </row>
    <row r="19" spans="1:12" x14ac:dyDescent="0.25">
      <c r="A19" s="8">
        <v>0.54900499999999997</v>
      </c>
      <c r="B19">
        <v>23.724599999999999</v>
      </c>
      <c r="C19" s="4">
        <f t="shared" si="0"/>
        <v>65.610066371681413</v>
      </c>
      <c r="D19" s="7">
        <f t="shared" si="1"/>
        <v>443.72460000000001</v>
      </c>
      <c r="E19" s="7"/>
      <c r="F19">
        <v>8.0528999999999993</v>
      </c>
      <c r="G19" s="8">
        <v>5.2276000000000003E-2</v>
      </c>
      <c r="H19" s="5"/>
      <c r="I19" s="6">
        <f t="shared" si="3"/>
        <v>4.552276</v>
      </c>
      <c r="J19" s="7"/>
      <c r="K19" s="7"/>
      <c r="L19" s="6"/>
    </row>
    <row r="20" spans="1:12" x14ac:dyDescent="0.25">
      <c r="A20" s="8">
        <v>0.58993300000000004</v>
      </c>
      <c r="B20">
        <v>25.270600000000002</v>
      </c>
      <c r="C20" s="4">
        <f t="shared" si="0"/>
        <v>69.885508849557525</v>
      </c>
      <c r="D20" s="7">
        <f t="shared" si="1"/>
        <v>445.2706</v>
      </c>
      <c r="E20" s="7"/>
      <c r="F20">
        <v>9.7379999999999995</v>
      </c>
      <c r="G20" s="8">
        <v>2.3217999999999999E-2</v>
      </c>
      <c r="H20" s="5"/>
      <c r="I20" s="6">
        <f t="shared" si="3"/>
        <v>4.523218</v>
      </c>
      <c r="J20" s="7"/>
      <c r="K20" s="7"/>
      <c r="L20" s="6"/>
    </row>
    <row r="21" spans="1:12" x14ac:dyDescent="0.25">
      <c r="A21" s="8">
        <v>0.63853199999999999</v>
      </c>
      <c r="B21">
        <v>26.874600000000001</v>
      </c>
      <c r="C21" s="4">
        <f t="shared" si="0"/>
        <v>74.321349557522126</v>
      </c>
      <c r="D21" s="7">
        <f t="shared" si="1"/>
        <v>446.87459999999999</v>
      </c>
      <c r="E21" s="7"/>
      <c r="F21">
        <v>15.727399999999999</v>
      </c>
      <c r="G21" s="8">
        <v>7.7362E-2</v>
      </c>
      <c r="H21" s="5"/>
      <c r="I21" s="6">
        <f t="shared" si="3"/>
        <v>4.5773619999999999</v>
      </c>
      <c r="J21" s="7"/>
      <c r="K21" s="7"/>
      <c r="L21" s="6"/>
    </row>
    <row r="22" spans="1:12" x14ac:dyDescent="0.25">
      <c r="A22" s="8">
        <v>0.74058299999999999</v>
      </c>
      <c r="B22">
        <v>30.9955</v>
      </c>
      <c r="C22" s="4">
        <f t="shared" si="0"/>
        <v>85.717643805309734</v>
      </c>
      <c r="D22" s="7">
        <f t="shared" si="1"/>
        <v>450.99549999999999</v>
      </c>
      <c r="E22" s="7"/>
      <c r="F22">
        <v>27.944600000000001</v>
      </c>
      <c r="G22" s="8">
        <v>9.1048000000000004E-2</v>
      </c>
      <c r="H22" s="5"/>
      <c r="I22" s="6">
        <f t="shared" si="3"/>
        <v>4.5910479999999998</v>
      </c>
      <c r="J22" s="7"/>
      <c r="K22" s="7"/>
      <c r="L22" s="6"/>
    </row>
    <row r="23" spans="1:12" x14ac:dyDescent="0.25">
      <c r="A23" s="8">
        <v>0.79062900000000003</v>
      </c>
      <c r="B23">
        <v>32.524000000000001</v>
      </c>
      <c r="C23" s="4">
        <f t="shared" si="0"/>
        <v>89.944690265486727</v>
      </c>
      <c r="D23" s="7">
        <f t="shared" si="1"/>
        <v>452.524</v>
      </c>
      <c r="E23" s="7"/>
      <c r="F23" s="7"/>
      <c r="G23" s="6"/>
      <c r="H23" s="5"/>
      <c r="I23" s="7"/>
      <c r="J23" s="7"/>
      <c r="K23" s="7"/>
      <c r="L23" s="6"/>
    </row>
    <row r="24" spans="1:12" ht="13.5" customHeight="1" x14ac:dyDescent="0.25">
      <c r="A24" s="8">
        <v>0.84716800000000003</v>
      </c>
      <c r="B24">
        <v>35.186700000000002</v>
      </c>
      <c r="C24" s="4">
        <f t="shared" si="0"/>
        <v>97.308351769911511</v>
      </c>
      <c r="D24" s="7">
        <f t="shared" si="1"/>
        <v>455.18669999999997</v>
      </c>
      <c r="E24" s="7"/>
      <c r="F24" s="7"/>
      <c r="G24" s="6"/>
      <c r="H24" s="5"/>
      <c r="I24" s="7"/>
      <c r="J24" s="7"/>
      <c r="K24" s="7"/>
      <c r="L24" s="6"/>
    </row>
    <row r="25" spans="1:12" hidden="1" x14ac:dyDescent="0.25">
      <c r="A25" s="8">
        <v>0.89583299999999999</v>
      </c>
      <c r="B25">
        <v>37.320799999999998</v>
      </c>
      <c r="C25" s="4">
        <f t="shared" si="0"/>
        <v>103.21017699115045</v>
      </c>
      <c r="D25" s="7">
        <f t="shared" si="1"/>
        <v>457.32080000000002</v>
      </c>
      <c r="E25" s="7"/>
      <c r="F25" s="7"/>
      <c r="G25" s="6"/>
      <c r="H25" s="5"/>
      <c r="I25" s="7"/>
      <c r="J25" s="7"/>
      <c r="K25" s="7"/>
      <c r="L25" s="6"/>
    </row>
    <row r="26" spans="1:12" x14ac:dyDescent="0.25">
      <c r="A26" s="8">
        <v>0.949631</v>
      </c>
      <c r="B26">
        <v>41.902000000000001</v>
      </c>
      <c r="C26" s="4">
        <f t="shared" si="0"/>
        <v>115.87942477876108</v>
      </c>
      <c r="D26" s="7">
        <f t="shared" si="1"/>
        <v>461.90199999999999</v>
      </c>
      <c r="E26" s="7"/>
      <c r="F26" s="7"/>
      <c r="G26" s="6"/>
      <c r="H26" s="5"/>
      <c r="I26" s="7"/>
      <c r="J26" s="7"/>
      <c r="K26" s="7"/>
      <c r="L26" s="6"/>
    </row>
    <row r="27" spans="1:12" x14ac:dyDescent="0.25">
      <c r="A27" s="8">
        <v>0.990479</v>
      </c>
      <c r="B27">
        <v>59.850299999999997</v>
      </c>
      <c r="C27" s="4">
        <f t="shared" si="0"/>
        <v>165.51521017699116</v>
      </c>
      <c r="D27" s="7">
        <f t="shared" si="1"/>
        <v>479.8503</v>
      </c>
      <c r="E27" s="7"/>
      <c r="F27" s="7"/>
      <c r="G27" s="6"/>
      <c r="H27" s="5"/>
      <c r="I27" s="7"/>
      <c r="J27" s="7"/>
      <c r="K27" s="7"/>
      <c r="L27" s="6"/>
    </row>
    <row r="28" spans="1:12" x14ac:dyDescent="0.25">
      <c r="A28" s="8">
        <v>0.94177100000000002</v>
      </c>
      <c r="B28">
        <v>57.436100000000003</v>
      </c>
      <c r="C28" s="4">
        <f t="shared" si="0"/>
        <v>158.83877212389382</v>
      </c>
      <c r="D28" s="7">
        <f t="shared" si="1"/>
        <v>477.43610000000001</v>
      </c>
      <c r="E28" s="7"/>
      <c r="F28" s="7"/>
      <c r="G28" s="6"/>
      <c r="H28" s="5"/>
      <c r="I28" s="7"/>
      <c r="J28" s="7"/>
      <c r="K28" s="7"/>
      <c r="L28" s="6"/>
    </row>
    <row r="29" spans="1:12" x14ac:dyDescent="0.25">
      <c r="A29" s="8">
        <v>0.90131399999999995</v>
      </c>
      <c r="B29">
        <v>46.853700000000003</v>
      </c>
      <c r="C29" s="4">
        <f t="shared" si="0"/>
        <v>129.5732853982301</v>
      </c>
      <c r="D29" s="7">
        <f t="shared" si="1"/>
        <v>466.8537</v>
      </c>
      <c r="E29" s="7"/>
      <c r="F29" s="7"/>
      <c r="G29" s="6"/>
      <c r="H29" s="5"/>
      <c r="I29" s="7"/>
      <c r="J29" s="7"/>
      <c r="K29" s="7"/>
      <c r="L29" s="6"/>
    </row>
    <row r="30" spans="1:12" x14ac:dyDescent="0.25">
      <c r="A30" s="8">
        <v>0.79626200000000003</v>
      </c>
      <c r="B30">
        <v>34.821399999999997</v>
      </c>
      <c r="C30" s="4">
        <f t="shared" si="0"/>
        <v>96.298119469026545</v>
      </c>
      <c r="D30" s="7">
        <f t="shared" si="1"/>
        <v>454.82139999999998</v>
      </c>
      <c r="E30" s="7"/>
      <c r="F30" s="7"/>
      <c r="G30" s="6"/>
      <c r="H30" s="5"/>
      <c r="I30" s="7"/>
      <c r="J30" s="7"/>
      <c r="K30" s="7"/>
      <c r="L30" s="6"/>
    </row>
    <row r="31" spans="1:12" x14ac:dyDescent="0.25">
      <c r="A31" s="8">
        <v>0.76485800000000004</v>
      </c>
      <c r="B31">
        <v>33.912799999999997</v>
      </c>
      <c r="C31" s="4">
        <f t="shared" si="0"/>
        <v>93.785398230088489</v>
      </c>
      <c r="D31" s="7">
        <f t="shared" si="1"/>
        <v>453.9128</v>
      </c>
      <c r="E31" s="7"/>
      <c r="F31" s="7"/>
      <c r="G31" s="6"/>
      <c r="H31" s="5"/>
      <c r="I31" s="7"/>
      <c r="J31" s="7"/>
      <c r="K31" s="7"/>
      <c r="L31" s="6"/>
    </row>
    <row r="32" spans="1:12" x14ac:dyDescent="0.25">
      <c r="A32" s="8">
        <v>0.69943200000000005</v>
      </c>
      <c r="B32">
        <v>31.086300000000001</v>
      </c>
      <c r="C32" s="4">
        <f t="shared" si="0"/>
        <v>85.968750000000014</v>
      </c>
      <c r="D32" s="7">
        <f t="shared" si="1"/>
        <v>451.08629999999999</v>
      </c>
      <c r="E32" s="7"/>
      <c r="F32" s="7"/>
      <c r="G32" s="6"/>
      <c r="H32" s="5"/>
      <c r="I32" s="7"/>
      <c r="J32" s="7"/>
      <c r="K32" s="7"/>
      <c r="L32" s="6"/>
    </row>
    <row r="33" spans="1:12" x14ac:dyDescent="0.25">
      <c r="A33" s="8">
        <v>0.65560499999999999</v>
      </c>
      <c r="B33">
        <v>29.864999999999998</v>
      </c>
      <c r="C33" s="4">
        <f t="shared" si="0"/>
        <v>82.591261061946909</v>
      </c>
      <c r="D33" s="7">
        <f t="shared" si="1"/>
        <v>449.86500000000001</v>
      </c>
      <c r="E33" s="7"/>
      <c r="F33" s="7"/>
      <c r="G33" s="6"/>
      <c r="H33" s="5"/>
      <c r="I33" s="7"/>
      <c r="J33" s="7"/>
      <c r="K33" s="7"/>
      <c r="L33" s="6"/>
    </row>
    <row r="34" spans="1:12" x14ac:dyDescent="0.25">
      <c r="A34" s="8">
        <v>0.61018700000000003</v>
      </c>
      <c r="B34">
        <v>28.093</v>
      </c>
      <c r="C34" s="4">
        <f t="shared" si="0"/>
        <v>77.690818584070797</v>
      </c>
      <c r="D34" s="7">
        <f t="shared" si="1"/>
        <v>448.09300000000002</v>
      </c>
      <c r="E34" s="7"/>
      <c r="F34" s="7"/>
      <c r="G34" s="6"/>
      <c r="H34" s="5"/>
      <c r="I34" s="7"/>
      <c r="J34" s="7"/>
      <c r="K34" s="7"/>
      <c r="L34" s="6"/>
    </row>
    <row r="35" spans="1:12" x14ac:dyDescent="0.25">
      <c r="A35" s="8">
        <v>0.55987399999999998</v>
      </c>
      <c r="B35">
        <v>27.7761</v>
      </c>
      <c r="C35" s="4">
        <f t="shared" si="0"/>
        <v>76.814435840707972</v>
      </c>
      <c r="D35" s="7">
        <f t="shared" si="1"/>
        <v>447.77609999999999</v>
      </c>
      <c r="E35" s="7"/>
      <c r="F35" s="7"/>
      <c r="G35" s="6"/>
      <c r="H35" s="5"/>
      <c r="I35" s="7"/>
      <c r="J35" s="7"/>
      <c r="K35" s="7"/>
      <c r="L35" s="6"/>
    </row>
    <row r="36" spans="1:12" x14ac:dyDescent="0.25">
      <c r="A36" s="8">
        <v>0.51188199999999995</v>
      </c>
      <c r="B36">
        <v>25.3489</v>
      </c>
      <c r="C36" s="4">
        <f t="shared" si="0"/>
        <v>70.102046460176993</v>
      </c>
      <c r="D36" s="7">
        <f t="shared" si="1"/>
        <v>445.34890000000001</v>
      </c>
      <c r="E36" s="7"/>
      <c r="F36" s="7"/>
      <c r="G36" s="6"/>
      <c r="H36" s="5"/>
      <c r="I36" s="7"/>
      <c r="J36" s="7"/>
      <c r="K36" s="7"/>
      <c r="L36" s="6"/>
    </row>
    <row r="37" spans="1:12" x14ac:dyDescent="0.25">
      <c r="A37" s="8">
        <v>0.45277499999999998</v>
      </c>
      <c r="B37">
        <v>22.392199999999999</v>
      </c>
      <c r="C37" s="4">
        <f t="shared" si="0"/>
        <v>61.925331858407084</v>
      </c>
      <c r="D37" s="7">
        <f t="shared" si="1"/>
        <v>442.3922</v>
      </c>
      <c r="E37" s="7"/>
      <c r="F37" s="7"/>
      <c r="G37" s="6"/>
      <c r="H37" s="5"/>
      <c r="I37" s="7"/>
      <c r="J37" s="7"/>
      <c r="K37" s="7"/>
      <c r="L37" s="6"/>
    </row>
    <row r="38" spans="1:12" x14ac:dyDescent="0.25">
      <c r="A38" s="8">
        <v>0.40192</v>
      </c>
      <c r="B38">
        <v>20.2498</v>
      </c>
      <c r="C38" s="4">
        <f t="shared" si="0"/>
        <v>56.00055309734514</v>
      </c>
      <c r="D38" s="7">
        <f t="shared" si="1"/>
        <v>440.24979999999999</v>
      </c>
      <c r="E38" s="7"/>
      <c r="F38" s="7"/>
      <c r="G38" s="6"/>
      <c r="H38" s="5"/>
      <c r="I38" s="7"/>
      <c r="J38" s="7"/>
      <c r="K38" s="7"/>
      <c r="L38" s="6"/>
    </row>
    <row r="39" spans="1:12" x14ac:dyDescent="0.25">
      <c r="A39" s="8">
        <v>0.35624899999999998</v>
      </c>
      <c r="B39">
        <v>18.169499999999999</v>
      </c>
      <c r="C39" s="4">
        <f t="shared" si="0"/>
        <v>50.247511061946902</v>
      </c>
      <c r="D39" s="7">
        <f t="shared" si="1"/>
        <v>438.16949999999997</v>
      </c>
      <c r="E39" s="7"/>
      <c r="F39" s="7"/>
      <c r="G39" s="6"/>
      <c r="H39" s="5"/>
      <c r="I39" s="7"/>
      <c r="J39" s="7"/>
      <c r="K39" s="7"/>
      <c r="L39" s="6"/>
    </row>
    <row r="40" spans="1:12" x14ac:dyDescent="0.25">
      <c r="A40" s="8">
        <v>0.30441699999999999</v>
      </c>
      <c r="B40">
        <v>15.734400000000001</v>
      </c>
      <c r="C40" s="4">
        <f t="shared" si="0"/>
        <v>43.513274336283189</v>
      </c>
      <c r="D40" s="7">
        <f t="shared" si="1"/>
        <v>435.73439999999999</v>
      </c>
      <c r="E40" s="7"/>
      <c r="F40" s="7"/>
      <c r="G40" s="6"/>
      <c r="H40" s="5"/>
      <c r="I40" s="7"/>
      <c r="J40" s="7"/>
      <c r="K40" s="7"/>
      <c r="L40" s="6"/>
    </row>
    <row r="41" spans="1:12" x14ac:dyDescent="0.25">
      <c r="A41" s="8">
        <v>0.26055400000000001</v>
      </c>
      <c r="B41">
        <v>13.789400000000001</v>
      </c>
      <c r="C41" s="4">
        <f t="shared" si="0"/>
        <v>38.134402654867259</v>
      </c>
      <c r="D41" s="7">
        <f t="shared" si="1"/>
        <v>433.7894</v>
      </c>
      <c r="E41" s="7"/>
      <c r="F41" s="7"/>
      <c r="G41" s="6"/>
      <c r="H41" s="5"/>
      <c r="I41" s="7"/>
      <c r="J41" s="7"/>
      <c r="K41" s="7"/>
      <c r="L41" s="6"/>
    </row>
    <row r="42" spans="1:12" x14ac:dyDescent="0.25">
      <c r="A42" s="8">
        <v>0.19676199999999999</v>
      </c>
      <c r="B42">
        <v>10.7029</v>
      </c>
      <c r="C42" s="4">
        <f t="shared" si="0"/>
        <v>29.598727876106196</v>
      </c>
      <c r="D42" s="7">
        <f t="shared" si="1"/>
        <v>430.7029</v>
      </c>
      <c r="E42" s="7"/>
      <c r="F42" s="7"/>
      <c r="G42" s="6"/>
      <c r="H42" s="5"/>
      <c r="I42" s="7"/>
      <c r="J42" s="7"/>
      <c r="K42" s="7"/>
      <c r="L42" s="6"/>
    </row>
    <row r="43" spans="1:12" x14ac:dyDescent="0.25">
      <c r="A43" s="8">
        <v>0.17855499999999999</v>
      </c>
      <c r="B43">
        <v>9.7927</v>
      </c>
      <c r="C43" s="4">
        <f t="shared" si="0"/>
        <v>27.08158185840708</v>
      </c>
      <c r="D43" s="7">
        <f t="shared" si="1"/>
        <v>429.79270000000002</v>
      </c>
      <c r="E43" s="7"/>
      <c r="F43" s="7"/>
      <c r="G43" s="6"/>
      <c r="H43" s="5"/>
      <c r="I43" s="7"/>
      <c r="J43" s="7"/>
      <c r="K43" s="7"/>
      <c r="L43" s="6"/>
    </row>
    <row r="44" spans="1:12" x14ac:dyDescent="0.25">
      <c r="A44" s="8">
        <v>0.10230400000000001</v>
      </c>
      <c r="B44">
        <v>5.8266</v>
      </c>
      <c r="C44" s="4">
        <f t="shared" si="0"/>
        <v>16.113384955752213</v>
      </c>
      <c r="D44" s="7">
        <f t="shared" si="1"/>
        <v>425.82659999999998</v>
      </c>
      <c r="E44" s="7"/>
      <c r="F44" s="7"/>
      <c r="G44" s="6"/>
      <c r="H44" s="5"/>
      <c r="I44" s="7"/>
      <c r="J44" s="7"/>
      <c r="K44" s="7"/>
      <c r="L44" s="7"/>
    </row>
    <row r="45" spans="1:12" x14ac:dyDescent="0.25">
      <c r="A45" s="8">
        <v>9.2282000000000003E-2</v>
      </c>
      <c r="B45">
        <v>5.4207000000000001</v>
      </c>
      <c r="C45" s="4">
        <f t="shared" si="0"/>
        <v>14.990873893805311</v>
      </c>
      <c r="D45" s="7">
        <f t="shared" si="1"/>
        <v>425.42070000000001</v>
      </c>
      <c r="E45" s="7"/>
      <c r="F45" s="7"/>
      <c r="G45" s="6"/>
      <c r="H45" s="5"/>
      <c r="I45" s="7"/>
      <c r="J45" s="7"/>
      <c r="K45" s="7"/>
      <c r="L45" s="7"/>
    </row>
    <row r="46" spans="1:12" x14ac:dyDescent="0.25">
      <c r="A46" s="8">
        <v>5.7522999999999998E-2</v>
      </c>
      <c r="B46">
        <v>3.5636999999999999</v>
      </c>
      <c r="C46" s="4">
        <f t="shared" si="0"/>
        <v>9.8553650442477885</v>
      </c>
      <c r="D46" s="7">
        <f t="shared" si="1"/>
        <v>423.56369999999998</v>
      </c>
      <c r="E46" s="7"/>
      <c r="F46" s="7"/>
      <c r="G46" s="6"/>
      <c r="H46" s="5"/>
      <c r="I46" s="7"/>
      <c r="J46" s="7"/>
      <c r="K46" s="7"/>
      <c r="L46" s="7"/>
    </row>
    <row r="47" spans="1:12" x14ac:dyDescent="0.25">
      <c r="A47" s="8">
        <v>4.9923000000000002E-2</v>
      </c>
      <c r="B47">
        <v>3.1576</v>
      </c>
      <c r="C47" s="4">
        <f t="shared" si="0"/>
        <v>8.7323008849557535</v>
      </c>
      <c r="D47" s="7">
        <f t="shared" si="1"/>
        <v>423.1576</v>
      </c>
      <c r="E47" s="7"/>
      <c r="F47" s="7"/>
      <c r="G47" s="6"/>
      <c r="H47" s="5"/>
      <c r="I47" s="7"/>
      <c r="J47" s="7"/>
      <c r="K47" s="7"/>
      <c r="L47" s="7"/>
    </row>
    <row r="48" spans="1:12" x14ac:dyDescent="0.25">
      <c r="A48" s="8">
        <v>2.7615000000000001E-2</v>
      </c>
      <c r="B48">
        <v>1.9027000000000001</v>
      </c>
      <c r="C48" s="4">
        <f t="shared" si="0"/>
        <v>5.2618915929203549</v>
      </c>
      <c r="D48" s="7">
        <f t="shared" si="1"/>
        <v>421.90269999999998</v>
      </c>
      <c r="E48" s="7"/>
      <c r="F48" s="7"/>
      <c r="G48" s="7"/>
      <c r="H48" s="7"/>
      <c r="I48" s="7"/>
      <c r="J48" s="7"/>
      <c r="K48" s="7"/>
      <c r="L48" s="7"/>
    </row>
    <row r="49" spans="1:12" x14ac:dyDescent="0.25">
      <c r="A49" s="6"/>
      <c r="B49" s="7"/>
      <c r="C49" s="4"/>
      <c r="D49" s="7"/>
      <c r="E49" s="7"/>
      <c r="F49" s="7"/>
      <c r="G49" s="7"/>
      <c r="H49" s="7"/>
      <c r="I49" s="7"/>
      <c r="J49" s="7"/>
      <c r="K49" s="7"/>
      <c r="L49" s="7"/>
    </row>
    <row r="50" spans="1:12" x14ac:dyDescent="0.25">
      <c r="A50" s="6"/>
      <c r="B50" s="7"/>
      <c r="C50" s="4"/>
      <c r="D50" s="7"/>
      <c r="E50" s="7"/>
      <c r="F50" s="7"/>
      <c r="G50" s="7"/>
      <c r="H50" s="7"/>
      <c r="I50" s="7"/>
      <c r="J50" s="7"/>
      <c r="K50" s="7"/>
      <c r="L50" s="7"/>
    </row>
    <row r="51" spans="1:12" x14ac:dyDescent="0.25">
      <c r="A51" s="6"/>
      <c r="B51" s="7"/>
      <c r="C51" s="4"/>
      <c r="D51" s="7"/>
      <c r="E51" s="7"/>
      <c r="F51" s="7"/>
      <c r="G51" s="7"/>
      <c r="H51" s="7"/>
      <c r="I51" s="7"/>
      <c r="J51" s="7"/>
      <c r="K51" s="7"/>
      <c r="L51" s="7"/>
    </row>
    <row r="52" spans="1:12" x14ac:dyDescent="0.25">
      <c r="A52" s="6"/>
      <c r="B52" s="7"/>
      <c r="C52" s="4"/>
      <c r="D52" s="7"/>
      <c r="E52" s="7"/>
      <c r="F52" s="7"/>
      <c r="G52" s="7"/>
      <c r="H52" s="7"/>
      <c r="I52" s="7"/>
      <c r="J52" s="7"/>
      <c r="K52" s="7"/>
      <c r="L52" s="7"/>
    </row>
    <row r="53" spans="1:12" x14ac:dyDescent="0.25">
      <c r="A53" s="6"/>
      <c r="B53" s="7"/>
      <c r="C53" s="4"/>
      <c r="D53" s="7"/>
      <c r="E53" s="7"/>
      <c r="F53" s="7"/>
      <c r="G53" s="7"/>
      <c r="H53" s="7"/>
      <c r="I53" s="7"/>
      <c r="J53" s="7"/>
      <c r="K53" s="7"/>
      <c r="L53" s="7"/>
    </row>
    <row r="54" spans="1:12" x14ac:dyDescent="0.25">
      <c r="A54" s="6"/>
      <c r="B54" s="7"/>
      <c r="C54" s="4"/>
      <c r="D54" s="7"/>
      <c r="E54" s="7"/>
      <c r="F54" s="7"/>
      <c r="G54" s="7"/>
      <c r="H54" s="7"/>
      <c r="I54" s="7"/>
      <c r="J54" s="7"/>
      <c r="K54" s="7"/>
      <c r="L54" s="7"/>
    </row>
    <row r="55" spans="1:12" x14ac:dyDescent="0.25">
      <c r="A55" s="6"/>
      <c r="B55" s="7"/>
      <c r="C55" s="4"/>
      <c r="D55" s="7"/>
      <c r="E55" s="7"/>
      <c r="F55" s="7"/>
      <c r="G55" s="7"/>
      <c r="H55" s="7"/>
      <c r="I55" s="7"/>
      <c r="J55" s="7"/>
      <c r="K55" s="7"/>
      <c r="L55" s="7"/>
    </row>
    <row r="56" spans="1:12" x14ac:dyDescent="0.25">
      <c r="A56" s="6"/>
      <c r="B56" s="7"/>
      <c r="C56" s="4"/>
      <c r="D56" s="7"/>
      <c r="E56" s="7"/>
      <c r="F56" s="7"/>
      <c r="G56" s="7"/>
      <c r="H56" s="7"/>
      <c r="I56" s="7"/>
      <c r="J56" s="7"/>
      <c r="K56" s="7"/>
      <c r="L56" s="7"/>
    </row>
    <row r="57" spans="1:12" x14ac:dyDescent="0.25">
      <c r="A57" s="6"/>
      <c r="B57" s="7"/>
      <c r="C57" s="4"/>
      <c r="D57" s="7"/>
      <c r="E57" s="7"/>
      <c r="F57" s="7"/>
      <c r="G57" s="7"/>
      <c r="H57" s="7"/>
      <c r="I57" s="7"/>
      <c r="J57" s="7"/>
      <c r="K57" s="7"/>
      <c r="L57" s="7"/>
    </row>
    <row r="58" spans="1:12" x14ac:dyDescent="0.25">
      <c r="A58" s="6"/>
      <c r="B58" s="7"/>
      <c r="C58" s="4"/>
      <c r="D58" s="7"/>
      <c r="E58" s="7"/>
      <c r="F58" s="7"/>
      <c r="G58" s="7"/>
      <c r="H58" s="7"/>
      <c r="I58" s="7"/>
      <c r="J58" s="7"/>
      <c r="K58" s="7"/>
      <c r="L58" s="7"/>
    </row>
    <row r="59" spans="1:12" x14ac:dyDescent="0.25">
      <c r="A59" s="6"/>
      <c r="B59" s="7"/>
      <c r="C59" s="4"/>
      <c r="D59" s="7"/>
      <c r="E59" s="7"/>
      <c r="F59" s="7"/>
      <c r="G59" s="7"/>
      <c r="H59" s="7"/>
      <c r="I59" s="7"/>
      <c r="J59" s="7"/>
      <c r="K59" s="7"/>
      <c r="L59" s="7"/>
    </row>
    <row r="60" spans="1:12" x14ac:dyDescent="0.25">
      <c r="A60" s="6"/>
      <c r="B60" s="7"/>
      <c r="C60" s="4"/>
      <c r="D60" s="7"/>
      <c r="E60" s="7"/>
      <c r="F60" s="7"/>
      <c r="G60" s="7"/>
      <c r="H60" s="7"/>
      <c r="I60" s="7"/>
      <c r="J60" s="7"/>
      <c r="K60" s="7"/>
      <c r="L60" s="7"/>
    </row>
    <row r="61" spans="1:12" x14ac:dyDescent="0.25">
      <c r="A61" s="6"/>
      <c r="B61" s="7"/>
      <c r="C61" s="4"/>
      <c r="D61" s="7"/>
      <c r="E61" s="7"/>
      <c r="F61" s="7"/>
      <c r="G61" s="7"/>
      <c r="H61" s="7"/>
      <c r="I61" s="7"/>
      <c r="J61" s="7"/>
      <c r="K61" s="7"/>
      <c r="L61" s="7"/>
    </row>
    <row r="62" spans="1:12" x14ac:dyDescent="0.25">
      <c r="A62" s="6"/>
      <c r="B62" s="7"/>
      <c r="C62" s="4"/>
      <c r="D62" s="7"/>
      <c r="E62" s="7"/>
      <c r="F62" s="7"/>
      <c r="G62" s="7"/>
      <c r="H62" s="7"/>
      <c r="I62" s="7"/>
      <c r="J62" s="7"/>
      <c r="K62" s="7"/>
      <c r="L62" s="7"/>
    </row>
    <row r="63" spans="1:12" x14ac:dyDescent="0.25">
      <c r="A63" s="6"/>
      <c r="B63" s="7"/>
      <c r="C63" s="4"/>
      <c r="D63" s="7"/>
      <c r="E63" s="7"/>
      <c r="F63" s="7"/>
      <c r="G63" s="7"/>
      <c r="H63" s="7"/>
      <c r="I63" s="7"/>
      <c r="J63" s="7"/>
      <c r="K63" s="7"/>
      <c r="L63" s="7"/>
    </row>
    <row r="64" spans="1:12" x14ac:dyDescent="0.25">
      <c r="A64" s="6"/>
      <c r="B64" s="7"/>
      <c r="C64" s="4"/>
      <c r="D64" s="7"/>
      <c r="E64" s="7"/>
      <c r="F64" s="7"/>
      <c r="G64" s="7"/>
      <c r="H64" s="7"/>
      <c r="I64" s="7"/>
      <c r="J64" s="7"/>
      <c r="K64" s="7"/>
      <c r="L64" s="7"/>
    </row>
    <row r="65" spans="1:12" x14ac:dyDescent="0.25">
      <c r="A65" s="6"/>
      <c r="B65" s="7"/>
      <c r="C65" s="4"/>
      <c r="D65" s="7"/>
      <c r="E65" s="7"/>
      <c r="F65" s="7"/>
      <c r="G65" s="7"/>
      <c r="H65" s="7"/>
      <c r="I65" s="7"/>
      <c r="J65" s="7"/>
      <c r="K65" s="7"/>
      <c r="L65" s="7"/>
    </row>
    <row r="66" spans="1:12" x14ac:dyDescent="0.25">
      <c r="A66" s="6"/>
      <c r="B66" s="7"/>
      <c r="C66" s="4"/>
      <c r="D66" s="7"/>
      <c r="E66" s="7"/>
      <c r="F66" s="7"/>
      <c r="G66" s="7"/>
      <c r="H66" s="7"/>
      <c r="I66" s="7"/>
      <c r="J66" s="7"/>
      <c r="K66" s="7"/>
      <c r="L66" s="7"/>
    </row>
    <row r="67" spans="1:12" x14ac:dyDescent="0.25">
      <c r="A67" s="6"/>
      <c r="B67" s="7"/>
      <c r="C67" s="4"/>
      <c r="D67" s="7"/>
      <c r="E67" s="7"/>
      <c r="F67" s="7"/>
      <c r="G67" s="7"/>
      <c r="H67" s="7"/>
      <c r="I67" s="7"/>
      <c r="J67" s="7"/>
      <c r="K67" s="7"/>
      <c r="L67" s="7"/>
    </row>
    <row r="68" spans="1:12" x14ac:dyDescent="0.25">
      <c r="A68" s="6"/>
      <c r="B68" s="7"/>
      <c r="C68" s="4"/>
      <c r="D68" s="7"/>
      <c r="E68" s="7"/>
      <c r="F68" s="7"/>
      <c r="G68" s="7"/>
      <c r="H68" s="7"/>
      <c r="I68" s="7"/>
      <c r="J68" s="7"/>
      <c r="K68" s="7"/>
      <c r="L68" s="7"/>
    </row>
    <row r="69" spans="1:12" x14ac:dyDescent="0.25">
      <c r="A69" s="6"/>
      <c r="B69" s="7"/>
      <c r="C69" s="4"/>
      <c r="D69" s="7"/>
      <c r="E69" s="7"/>
      <c r="F69" s="7"/>
      <c r="G69" s="7"/>
      <c r="H69" s="7"/>
      <c r="I69" s="7"/>
      <c r="J69" s="7"/>
      <c r="K69" s="7"/>
      <c r="L69" s="7"/>
    </row>
    <row r="70" spans="1:12" x14ac:dyDescent="0.25">
      <c r="A70" s="6"/>
      <c r="B70" s="7"/>
      <c r="C70" s="4"/>
      <c r="D70" s="7"/>
      <c r="E70" s="7"/>
      <c r="F70" s="7"/>
      <c r="G70" s="7"/>
      <c r="H70" s="7"/>
      <c r="I70" s="7"/>
      <c r="J70" s="7"/>
      <c r="K70" s="7"/>
      <c r="L70" s="7"/>
    </row>
    <row r="71" spans="1:12" x14ac:dyDescent="0.25">
      <c r="A71" s="6"/>
      <c r="B71" s="7"/>
      <c r="C71" s="4"/>
      <c r="D71" s="7"/>
      <c r="E71" s="7"/>
      <c r="F71" s="7"/>
      <c r="G71" s="7"/>
      <c r="H71" s="7"/>
      <c r="I71" s="7"/>
      <c r="J71" s="7"/>
      <c r="K71" s="7"/>
      <c r="L71" s="7"/>
    </row>
    <row r="72" spans="1:12" x14ac:dyDescent="0.25">
      <c r="A72" s="6"/>
      <c r="B72" s="7"/>
      <c r="C72" s="4"/>
      <c r="D72" s="7"/>
      <c r="E72" s="7"/>
      <c r="F72" s="7"/>
      <c r="G72" s="7"/>
      <c r="H72" s="7"/>
      <c r="I72" s="7"/>
      <c r="J72" s="7"/>
      <c r="K72" s="7"/>
      <c r="L72" s="7"/>
    </row>
    <row r="73" spans="1:12" x14ac:dyDescent="0.25">
      <c r="A73" s="6"/>
      <c r="B73" s="7"/>
      <c r="C73" s="4"/>
      <c r="D73" s="7"/>
      <c r="E73" s="7"/>
      <c r="F73" s="7"/>
      <c r="G73" s="7"/>
      <c r="H73" s="7"/>
      <c r="I73" s="7"/>
      <c r="J73" s="7"/>
      <c r="K73" s="7"/>
      <c r="L73" s="7"/>
    </row>
    <row r="74" spans="1:12" x14ac:dyDescent="0.25">
      <c r="A74" s="6"/>
      <c r="B74" s="7"/>
      <c r="C74" s="4"/>
      <c r="D74" s="7"/>
      <c r="E74" s="7"/>
      <c r="F74" s="7"/>
      <c r="G74" s="7"/>
      <c r="H74" s="7"/>
      <c r="I74" s="7"/>
      <c r="J74" s="7"/>
      <c r="K74" s="7"/>
      <c r="L74" s="7"/>
    </row>
    <row r="75" spans="1:12" x14ac:dyDescent="0.25">
      <c r="A75" s="6"/>
      <c r="B75" s="7"/>
      <c r="C75" s="4"/>
      <c r="D75" s="7"/>
      <c r="E75" s="7"/>
      <c r="F75" s="7"/>
      <c r="G75" s="7"/>
      <c r="H75" s="7"/>
      <c r="I75" s="7"/>
      <c r="J75" s="7"/>
      <c r="K75" s="7"/>
      <c r="L75" s="7"/>
    </row>
    <row r="76" spans="1:12" x14ac:dyDescent="0.25">
      <c r="A76" s="6"/>
      <c r="B76" s="7"/>
      <c r="C76" s="4"/>
      <c r="D76" s="7"/>
      <c r="E76" s="7"/>
      <c r="F76" s="7"/>
      <c r="G76" s="7"/>
      <c r="H76" s="7"/>
      <c r="I76" s="7"/>
      <c r="J76" s="7"/>
      <c r="K76" s="7"/>
      <c r="L76" s="7"/>
    </row>
    <row r="77" spans="1:12" x14ac:dyDescent="0.25">
      <c r="A77" s="6"/>
      <c r="B77" s="7"/>
      <c r="C77" s="4"/>
      <c r="D77" s="7"/>
      <c r="E77" s="7"/>
      <c r="F77" s="7"/>
      <c r="G77" s="7"/>
      <c r="H77" s="7"/>
      <c r="I77" s="7"/>
      <c r="J77" s="7"/>
      <c r="K77" s="7"/>
      <c r="L77" s="7"/>
    </row>
    <row r="78" spans="1:12" x14ac:dyDescent="0.25">
      <c r="A78" s="6"/>
      <c r="B78" s="7"/>
      <c r="C78" s="4"/>
      <c r="D78" s="7"/>
      <c r="E78" s="7"/>
      <c r="F78" s="7"/>
      <c r="G78" s="7"/>
      <c r="H78" s="7"/>
      <c r="I78" s="7"/>
      <c r="J78" s="7"/>
      <c r="K78" s="7"/>
      <c r="L78" s="7"/>
    </row>
    <row r="79" spans="1:12" x14ac:dyDescent="0.25">
      <c r="A79" s="6"/>
      <c r="B79" s="7"/>
      <c r="C79" s="4"/>
      <c r="D79" s="7"/>
      <c r="E79" s="7"/>
      <c r="F79" s="7"/>
      <c r="G79" s="7"/>
      <c r="H79" s="7"/>
      <c r="I79" s="7"/>
      <c r="J79" s="7"/>
      <c r="K79" s="7"/>
      <c r="L79" s="7"/>
    </row>
    <row r="80" spans="1:12" x14ac:dyDescent="0.25">
      <c r="A80" s="6"/>
      <c r="B80" s="7"/>
      <c r="C80" s="4"/>
      <c r="D80" s="7"/>
      <c r="E80" s="7"/>
      <c r="F80" s="7"/>
      <c r="G80" s="7"/>
      <c r="H80" s="7"/>
      <c r="I80" s="7"/>
      <c r="J80" s="7"/>
      <c r="K80" s="7"/>
      <c r="L80" s="7"/>
    </row>
    <row r="81" spans="1:12" x14ac:dyDescent="0.25">
      <c r="A81" s="6"/>
      <c r="B81" s="7"/>
      <c r="C81" s="4"/>
      <c r="D81" s="7"/>
      <c r="E81" s="7"/>
      <c r="F81" s="7"/>
      <c r="G81" s="7"/>
      <c r="H81" s="7"/>
      <c r="I81" s="7"/>
      <c r="J81" s="7"/>
      <c r="K81" s="7"/>
      <c r="L81" s="7"/>
    </row>
    <row r="82" spans="1:12" x14ac:dyDescent="0.25">
      <c r="A82" s="6"/>
      <c r="B82" s="7"/>
      <c r="C82" s="4"/>
      <c r="D82" s="7"/>
      <c r="E82" s="7"/>
      <c r="F82" s="7"/>
      <c r="G82" s="7"/>
      <c r="H82" s="7"/>
      <c r="I82" s="7"/>
      <c r="J82" s="7"/>
      <c r="K82" s="7"/>
      <c r="L82" s="7"/>
    </row>
    <row r="83" spans="1:12" x14ac:dyDescent="0.25">
      <c r="A83" s="6"/>
      <c r="B83" s="7"/>
      <c r="C83" s="4"/>
      <c r="D83" s="7"/>
      <c r="E83" s="7"/>
      <c r="F83" s="7"/>
      <c r="G83" s="7"/>
      <c r="H83" s="7"/>
      <c r="I83" s="7"/>
      <c r="J83" s="7"/>
      <c r="K83" s="7"/>
      <c r="L83" s="7"/>
    </row>
    <row r="84" spans="1:12" x14ac:dyDescent="0.25">
      <c r="A84" s="6"/>
      <c r="B84" s="7"/>
      <c r="C84" s="4"/>
      <c r="D84" s="7"/>
      <c r="E84" s="7"/>
      <c r="F84" s="7"/>
      <c r="G84" s="7"/>
      <c r="H84" s="7"/>
      <c r="I84" s="7"/>
      <c r="J84" s="7"/>
      <c r="K84" s="7"/>
      <c r="L84" s="7"/>
    </row>
    <row r="85" spans="1:12" x14ac:dyDescent="0.25">
      <c r="A85" s="6"/>
      <c r="B85" s="7"/>
      <c r="C85" s="4"/>
      <c r="D85" s="7"/>
      <c r="E85" s="7"/>
      <c r="F85" s="7"/>
      <c r="G85" s="7"/>
      <c r="H85" s="7"/>
      <c r="I85" s="7"/>
      <c r="J85" s="7"/>
      <c r="K85" s="7"/>
      <c r="L85" s="7"/>
    </row>
    <row r="86" spans="1:12" x14ac:dyDescent="0.25">
      <c r="A86" s="6"/>
      <c r="B86" s="7"/>
      <c r="C86" s="4"/>
      <c r="D86" s="7"/>
      <c r="E86" s="7"/>
      <c r="F86" s="7"/>
      <c r="G86" s="7"/>
      <c r="H86" s="7"/>
      <c r="I86" s="7"/>
      <c r="J86" s="7"/>
      <c r="K86" s="7"/>
      <c r="L86" s="7"/>
    </row>
    <row r="87" spans="1:12" x14ac:dyDescent="0.25">
      <c r="A87" s="6"/>
      <c r="B87" s="7"/>
      <c r="C87" s="4"/>
      <c r="D87" s="7"/>
      <c r="E87" s="7"/>
      <c r="F87" s="7"/>
      <c r="G87" s="7"/>
      <c r="H87" s="7"/>
      <c r="I87" s="7"/>
      <c r="J87" s="7"/>
      <c r="K87" s="7"/>
      <c r="L87" s="7"/>
    </row>
    <row r="88" spans="1:12" x14ac:dyDescent="0.25">
      <c r="A88" s="6"/>
      <c r="B88" s="7"/>
      <c r="C88" s="4"/>
      <c r="D88" s="7"/>
      <c r="E88" s="7"/>
      <c r="F88" s="7"/>
      <c r="G88" s="7"/>
      <c r="H88" s="7"/>
      <c r="I88" s="7"/>
      <c r="J88" s="7"/>
      <c r="K88" s="7"/>
      <c r="L88" s="7"/>
    </row>
    <row r="89" spans="1:12" x14ac:dyDescent="0.25">
      <c r="A89" s="6"/>
      <c r="B89" s="7"/>
      <c r="C89" s="4"/>
      <c r="D89" s="7"/>
      <c r="E89" s="7"/>
      <c r="F89" s="7"/>
      <c r="G89" s="7"/>
      <c r="H89" s="7"/>
      <c r="I89" s="7"/>
      <c r="J89" s="7"/>
      <c r="K89" s="7"/>
      <c r="L89" s="7"/>
    </row>
    <row r="90" spans="1:12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</row>
    <row r="91" spans="1:12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</row>
    <row r="92" spans="1:12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</row>
  </sheetData>
  <mergeCells count="3">
    <mergeCell ref="A1:C1"/>
    <mergeCell ref="F1:G1"/>
    <mergeCell ref="K1:L1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K21" sqref="K21"/>
    </sheetView>
  </sheetViews>
  <sheetFormatPr defaultColWidth="11.42578125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Comm Nb2O5</vt:lpstr>
      <vt:lpstr>PNB</vt:lpstr>
      <vt:lpstr>PNB B2</vt:lpstr>
      <vt:lpstr>PNB 300</vt:lpstr>
      <vt:lpstr>PNB 500</vt:lpstr>
      <vt:lpstr>PNB 700</vt:lpstr>
      <vt:lpstr>Graphs</vt:lpstr>
    </vt:vector>
  </TitlesOfParts>
  <Company>Cardiff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INSRV</dc:creator>
  <cp:lastModifiedBy>tapiarem</cp:lastModifiedBy>
  <dcterms:created xsi:type="dcterms:W3CDTF">2011-04-14T12:26:14Z</dcterms:created>
  <dcterms:modified xsi:type="dcterms:W3CDTF">2016-01-15T13:26:07Z</dcterms:modified>
</cp:coreProperties>
</file>