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Alice's work\papers\in prep or submitted\Gulamhussein et al 2020 (DIBMA)\drafts &amp; data\data for repository\"/>
    </mc:Choice>
  </mc:AlternateContent>
  <bookViews>
    <workbookView xWindow="0" yWindow="0" windowWidth="19200" windowHeight="10995"/>
  </bookViews>
  <sheets>
    <sheet name="ZipA BmrA sol efficiency" sheetId="3" r:id="rId1"/>
    <sheet name="ZipA BmrA purification yield" sheetId="5" r:id="rId2"/>
    <sheet name="DLS" sheetId="6" r:id="rId3"/>
    <sheet name="Mg sens" sheetId="7" r:id="rId4"/>
    <sheet name="solubility over time" sheetId="8" r:id="rId5"/>
    <sheet name="A2aR radioligand binding" sheetId="1" r:id="rId6"/>
    <sheet name="CGRP radioligand binding" sheetId="4" r:id="rId7"/>
  </sheets>
  <externalReferences>
    <externalReference r:id="rId8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2" i="5" l="1"/>
  <c r="N32" i="5" s="1"/>
  <c r="D32" i="5"/>
  <c r="F32" i="5" s="1"/>
  <c r="L31" i="5"/>
  <c r="N31" i="5" s="1"/>
  <c r="D31" i="5"/>
  <c r="F31" i="5" s="1"/>
  <c r="L30" i="5"/>
  <c r="N30" i="5" s="1"/>
  <c r="D30" i="5"/>
  <c r="F30" i="5" s="1"/>
  <c r="L29" i="5"/>
  <c r="N29" i="5" s="1"/>
  <c r="D29" i="5"/>
  <c r="F29" i="5" s="1"/>
  <c r="L28" i="5"/>
  <c r="N28" i="5" s="1"/>
  <c r="D28" i="5"/>
  <c r="F28" i="5" s="1"/>
  <c r="L27" i="5"/>
  <c r="N27" i="5" s="1"/>
  <c r="D27" i="5"/>
  <c r="F27" i="5" s="1"/>
  <c r="L26" i="5"/>
  <c r="N26" i="5" s="1"/>
  <c r="D26" i="5"/>
  <c r="F26" i="5" s="1"/>
  <c r="L12" i="5"/>
  <c r="N12" i="5" s="1"/>
  <c r="L11" i="5"/>
  <c r="N11" i="5" s="1"/>
  <c r="D11" i="5"/>
  <c r="F11" i="5" s="1"/>
  <c r="L10" i="5"/>
  <c r="N10" i="5" s="1"/>
  <c r="D10" i="5"/>
  <c r="F10" i="5" s="1"/>
  <c r="L9" i="5"/>
  <c r="N9" i="5" s="1"/>
  <c r="D9" i="5"/>
  <c r="F9" i="5" s="1"/>
  <c r="L8" i="5"/>
  <c r="N8" i="5" s="1"/>
  <c r="D8" i="5"/>
  <c r="F8" i="5" s="1"/>
  <c r="L7" i="5"/>
  <c r="N7" i="5" s="1"/>
  <c r="D7" i="5"/>
  <c r="F7" i="5" s="1"/>
  <c r="L6" i="5"/>
  <c r="N6" i="5" s="1"/>
  <c r="D6" i="5"/>
  <c r="F6" i="5" s="1"/>
  <c r="F15" i="5" l="1"/>
  <c r="F16" i="5"/>
  <c r="F14" i="5"/>
  <c r="N15" i="5"/>
  <c r="N16" i="5"/>
  <c r="N14" i="5"/>
  <c r="F35" i="5"/>
  <c r="F37" i="5" s="1"/>
  <c r="F36" i="5"/>
  <c r="F34" i="5"/>
  <c r="N35" i="5"/>
  <c r="N36" i="5"/>
  <c r="N34" i="5"/>
  <c r="F17" i="5" l="1"/>
  <c r="N17" i="5"/>
  <c r="N37" i="5"/>
  <c r="I18" i="3" l="1"/>
  <c r="I17" i="3"/>
  <c r="I19" i="3" s="1"/>
  <c r="I16" i="3"/>
  <c r="G19" i="3"/>
  <c r="G18" i="3"/>
  <c r="G17" i="3"/>
  <c r="G16" i="3"/>
  <c r="D18" i="3"/>
  <c r="D17" i="3"/>
  <c r="D16" i="3"/>
  <c r="B18" i="3"/>
  <c r="B19" i="3" s="1"/>
  <c r="B17" i="3"/>
  <c r="B16" i="3"/>
  <c r="D24" i="4"/>
  <c r="C24" i="4"/>
  <c r="D23" i="4"/>
  <c r="C23" i="4"/>
  <c r="D11" i="4"/>
  <c r="C11" i="4"/>
  <c r="D10" i="4"/>
  <c r="C10" i="4"/>
  <c r="D91" i="1"/>
  <c r="D90" i="1"/>
  <c r="E90" i="1" s="1"/>
  <c r="D87" i="1"/>
  <c r="D86" i="1"/>
  <c r="E86" i="1" s="1"/>
  <c r="D83" i="1"/>
  <c r="D82" i="1"/>
  <c r="D81" i="1"/>
  <c r="D78" i="1"/>
  <c r="E78" i="1" s="1"/>
  <c r="D77" i="1"/>
  <c r="E77" i="1" s="1"/>
  <c r="D76" i="1"/>
  <c r="E76" i="1" s="1"/>
  <c r="D73" i="1"/>
  <c r="E73" i="1" s="1"/>
  <c r="D72" i="1"/>
  <c r="D71" i="1"/>
  <c r="E91" i="1"/>
  <c r="E87" i="1"/>
  <c r="E83" i="1"/>
  <c r="E82" i="1"/>
  <c r="E81" i="1"/>
  <c r="E72" i="1"/>
  <c r="E71" i="1"/>
  <c r="D66" i="1"/>
  <c r="D68" i="1"/>
  <c r="D67" i="1"/>
  <c r="C91" i="1"/>
  <c r="C90" i="1"/>
  <c r="C87" i="1"/>
  <c r="C86" i="1"/>
  <c r="C73" i="1"/>
  <c r="C72" i="1"/>
  <c r="C71" i="1"/>
  <c r="C68" i="1"/>
  <c r="C67" i="1"/>
  <c r="E66" i="1"/>
  <c r="O65" i="1"/>
  <c r="O66" i="1" s="1"/>
  <c r="U6" i="1"/>
  <c r="U7" i="1" s="1"/>
  <c r="D19" i="3" l="1"/>
  <c r="G77" i="1"/>
  <c r="G91" i="1"/>
  <c r="F91" i="1"/>
  <c r="H91" i="1"/>
  <c r="F87" i="1"/>
  <c r="H87" i="1"/>
  <c r="G87" i="1"/>
  <c r="G82" i="1"/>
  <c r="H82" i="1"/>
  <c r="F82" i="1"/>
  <c r="H77" i="1"/>
  <c r="F77" i="1"/>
  <c r="G72" i="1"/>
  <c r="F72" i="1"/>
  <c r="H72" i="1"/>
  <c r="E67" i="1"/>
  <c r="E68" i="1"/>
  <c r="I77" i="1" l="1"/>
  <c r="I72" i="1"/>
  <c r="I91" i="1"/>
  <c r="J91" i="1" s="1"/>
  <c r="I87" i="1"/>
  <c r="J87" i="1" s="1"/>
  <c r="I82" i="1"/>
  <c r="F67" i="1"/>
  <c r="H67" i="1"/>
  <c r="G67" i="1"/>
  <c r="I67" i="1" s="1"/>
  <c r="J82" i="1" l="1"/>
  <c r="J77" i="1"/>
  <c r="J72" i="1"/>
</calcChain>
</file>

<file path=xl/sharedStrings.xml><?xml version="1.0" encoding="utf-8"?>
<sst xmlns="http://schemas.openxmlformats.org/spreadsheetml/2006/main" count="173" uniqueCount="61">
  <si>
    <t>Log IC50</t>
  </si>
  <si>
    <t>IC50</t>
  </si>
  <si>
    <t>log [ZM] (M)</t>
  </si>
  <si>
    <t>A</t>
  </si>
  <si>
    <t>B</t>
  </si>
  <si>
    <t>SMA2000</t>
  </si>
  <si>
    <t>nM</t>
  </si>
  <si>
    <t>Molar</t>
  </si>
  <si>
    <t>Ki = IC50/ 1+ (L)/Kd</t>
  </si>
  <si>
    <t xml:space="preserve">[L] </t>
  </si>
  <si>
    <t>Kd</t>
  </si>
  <si>
    <t>1 hr SMALP</t>
  </si>
  <si>
    <t>log IC50</t>
  </si>
  <si>
    <t>Ki (M)</t>
  </si>
  <si>
    <t>pKi</t>
  </si>
  <si>
    <t>Mean</t>
  </si>
  <si>
    <t>Std Dev</t>
  </si>
  <si>
    <t>Sample</t>
  </si>
  <si>
    <t>SEM</t>
  </si>
  <si>
    <t>L/Kd</t>
  </si>
  <si>
    <t>1 + L/Kd</t>
  </si>
  <si>
    <t>1hr DIBMALP</t>
  </si>
  <si>
    <t>6 day SMALP</t>
  </si>
  <si>
    <t>6 day DIBMALP</t>
  </si>
  <si>
    <t>18 hr SMALP</t>
  </si>
  <si>
    <t>18hr DIBMALP</t>
  </si>
  <si>
    <t>SMA2000 1hr sol</t>
  </si>
  <si>
    <t>DIBMA 1hr sol</t>
  </si>
  <si>
    <t>SMA2000 18hr sol</t>
  </si>
  <si>
    <t>DIBMA 18hr sol</t>
  </si>
  <si>
    <t>negative control</t>
  </si>
  <si>
    <t>cpm</t>
  </si>
  <si>
    <t>SMA2000 6days 4C store</t>
  </si>
  <si>
    <t>DIBMA 6days 4C store</t>
  </si>
  <si>
    <t>average</t>
  </si>
  <si>
    <t>st dev</t>
  </si>
  <si>
    <t>n</t>
  </si>
  <si>
    <t>sem</t>
  </si>
  <si>
    <t>DIBMA</t>
  </si>
  <si>
    <t>% of I125-CGRP which bound to membrane extracts</t>
  </si>
  <si>
    <t>% of I125-CGRP which bound to polymer solubilised sample prior to addition of GppNHp</t>
  </si>
  <si>
    <t>ZipA</t>
  </si>
  <si>
    <t>BmrA</t>
  </si>
  <si>
    <t>% sample solubilised</t>
  </si>
  <si>
    <t>concentration of pure protein</t>
  </si>
  <si>
    <t>volume of pure protein</t>
  </si>
  <si>
    <t>total pur protein</t>
  </si>
  <si>
    <t>volume of membrane (at 60mg/ml) used</t>
  </si>
  <si>
    <t>Yield per mg membrane</t>
  </si>
  <si>
    <t>(ug/ml)</t>
  </si>
  <si>
    <t>(ml)</t>
  </si>
  <si>
    <t>(ug)</t>
  </si>
  <si>
    <t>DIBMALPS</t>
  </si>
  <si>
    <t>SMALPs</t>
  </si>
  <si>
    <t>DMPC liposomes</t>
  </si>
  <si>
    <t>Diameter (nm)</t>
  </si>
  <si>
    <t>Number (%)</t>
  </si>
  <si>
    <t>% protein remaining soluble</t>
  </si>
  <si>
    <r>
      <t>Mg</t>
    </r>
    <r>
      <rPr>
        <b/>
        <vertAlign val="superscript"/>
        <sz val="10"/>
        <rFont val="Arial"/>
        <family val="2"/>
      </rPr>
      <t xml:space="preserve">+2 </t>
    </r>
    <r>
      <rPr>
        <b/>
        <sz val="10"/>
        <rFont val="Arial"/>
        <family val="2"/>
      </rPr>
      <t>[mM]</t>
    </r>
  </si>
  <si>
    <t>SMA 2000</t>
  </si>
  <si>
    <t>Time (days)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</si>
</sst>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000000"/>
    <numFmt numFmtId="165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"/>
      <family val="2"/>
    </font>
    <font>
      <b/>
      <vertAlign val="superscript"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ont="0" applyFill="0" applyBorder="0" applyAlignment="0" applyProtection="0"/>
  </cellStyleXfs>
  <cellXfs count="28">
    <xf numFmtId="0" fontId="0" fillId="0" borderId="0" xfId="0"/>
    <xf numFmtId="0" fontId="0" fillId="0" borderId="0" xfId="0" applyBorder="1"/>
    <xf numFmtId="0" fontId="1" fillId="0" borderId="0" xfId="0" applyFont="1" applyBorder="1"/>
    <xf numFmtId="0" fontId="1" fillId="0" borderId="0" xfId="0" applyFont="1"/>
    <xf numFmtId="0" fontId="1" fillId="0" borderId="0" xfId="0" applyFont="1" applyFill="1" applyBorder="1"/>
    <xf numFmtId="0" fontId="2" fillId="0" borderId="0" xfId="0" applyFont="1"/>
    <xf numFmtId="0" fontId="3" fillId="0" borderId="0" xfId="0" applyFont="1"/>
    <xf numFmtId="11" fontId="0" fillId="0" borderId="0" xfId="0" applyNumberFormat="1"/>
    <xf numFmtId="164" fontId="3" fillId="0" borderId="0" xfId="0" applyNumberFormat="1" applyFont="1"/>
    <xf numFmtId="2" fontId="0" fillId="0" borderId="0" xfId="0" applyNumberFormat="1"/>
    <xf numFmtId="165" fontId="0" fillId="0" borderId="0" xfId="0" applyNumberFormat="1"/>
    <xf numFmtId="1" fontId="0" fillId="0" borderId="0" xfId="0" applyNumberForma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65" fontId="3" fillId="0" borderId="0" xfId="0" applyNumberFormat="1" applyFont="1"/>
    <xf numFmtId="1" fontId="3" fillId="0" borderId="0" xfId="0" applyNumberFormat="1" applyFont="1"/>
    <xf numFmtId="0" fontId="3" fillId="0" borderId="0" xfId="0" applyFont="1" applyAlignment="1">
      <alignment horizontal="left"/>
    </xf>
    <xf numFmtId="165" fontId="1" fillId="0" borderId="0" xfId="0" applyNumberFormat="1" applyFont="1"/>
    <xf numFmtId="0" fontId="4" fillId="0" borderId="0" xfId="0" applyFont="1"/>
    <xf numFmtId="0" fontId="0" fillId="0" borderId="0" xfId="0" applyAlignment="1">
      <alignment wrapText="1"/>
    </xf>
    <xf numFmtId="165" fontId="3" fillId="0" borderId="0" xfId="1" applyNumberFormat="1" applyFont="1" applyFill="1" applyBorder="1" applyAlignment="1"/>
    <xf numFmtId="165" fontId="5" fillId="0" borderId="0" xfId="0" applyNumberFormat="1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ice's%20work/papers/in%20prep%20or%20submitted/Gulamhussein%20et%20al%202020%20(DIBMA)/drafts%20&amp;%20data/AR%20radioligand%20analys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hr sol"/>
      <sheetName val="6 days store"/>
      <sheetName val="Sheet3"/>
    </sheetNames>
    <sheetDataSet>
      <sheetData sheetId="0">
        <row r="27">
          <cell r="F27">
            <v>-8.2769999999999992</v>
          </cell>
          <cell r="K27">
            <v>-7.4050000000000002</v>
          </cell>
          <cell r="O27">
            <v>-8.1280000000000001</v>
          </cell>
          <cell r="T27">
            <v>-7.2089999999999996</v>
          </cell>
          <cell r="X27">
            <v>-6.774</v>
          </cell>
        </row>
      </sheetData>
      <sheetData sheetId="1">
        <row r="27">
          <cell r="B27">
            <v>-7.3570000000000002</v>
          </cell>
          <cell r="F27">
            <v>-8.1649999999999991</v>
          </cell>
          <cell r="K27">
            <v>-8.1660000000000004</v>
          </cell>
          <cell r="O27">
            <v>-7.8319999999999999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20"/>
  <sheetViews>
    <sheetView tabSelected="1" workbookViewId="0">
      <selection activeCell="H30" sqref="H30"/>
    </sheetView>
  </sheetViews>
  <sheetFormatPr defaultRowHeight="15" x14ac:dyDescent="0.25"/>
  <sheetData>
    <row r="3" spans="1:13" x14ac:dyDescent="0.25">
      <c r="B3" t="s">
        <v>43</v>
      </c>
    </row>
    <row r="5" spans="1:13" x14ac:dyDescent="0.25">
      <c r="A5" s="1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x14ac:dyDescent="0.25">
      <c r="A6" s="16"/>
      <c r="B6" s="25" t="s">
        <v>41</v>
      </c>
      <c r="C6" s="25"/>
      <c r="D6" s="25"/>
      <c r="E6" s="23"/>
      <c r="F6" s="23"/>
      <c r="G6" s="25" t="s">
        <v>42</v>
      </c>
      <c r="H6" s="25"/>
      <c r="I6" s="25"/>
      <c r="J6" s="6"/>
      <c r="K6" s="6"/>
      <c r="L6" s="6"/>
      <c r="M6" s="6"/>
    </row>
    <row r="8" spans="1:13" x14ac:dyDescent="0.25">
      <c r="B8" t="s">
        <v>5</v>
      </c>
      <c r="D8" t="s">
        <v>38</v>
      </c>
      <c r="G8" t="s">
        <v>5</v>
      </c>
      <c r="I8" t="s">
        <v>38</v>
      </c>
    </row>
    <row r="9" spans="1:13" x14ac:dyDescent="0.25">
      <c r="B9">
        <v>61.1</v>
      </c>
      <c r="D9">
        <v>48.7</v>
      </c>
      <c r="G9">
        <v>57.2</v>
      </c>
      <c r="I9">
        <v>0</v>
      </c>
    </row>
    <row r="10" spans="1:13" x14ac:dyDescent="0.25">
      <c r="B10">
        <v>65.7</v>
      </c>
      <c r="D10">
        <v>69.900000000000006</v>
      </c>
      <c r="G10">
        <v>34.9</v>
      </c>
      <c r="I10">
        <v>0</v>
      </c>
    </row>
    <row r="11" spans="1:13" x14ac:dyDescent="0.25">
      <c r="B11">
        <v>62.3</v>
      </c>
      <c r="D11">
        <v>42.1</v>
      </c>
      <c r="G11">
        <v>40.6</v>
      </c>
      <c r="I11">
        <v>34.799999999999997</v>
      </c>
    </row>
    <row r="12" spans="1:13" x14ac:dyDescent="0.25">
      <c r="B12">
        <v>87.8</v>
      </c>
      <c r="D12">
        <v>9.8000000000000007</v>
      </c>
      <c r="G12">
        <v>69.099999999999994</v>
      </c>
      <c r="I12">
        <v>33.9</v>
      </c>
    </row>
    <row r="13" spans="1:13" x14ac:dyDescent="0.25">
      <c r="B13">
        <v>88.7</v>
      </c>
      <c r="D13">
        <v>39.4</v>
      </c>
      <c r="G13">
        <v>45.6</v>
      </c>
      <c r="I13">
        <v>45.6</v>
      </c>
    </row>
    <row r="14" spans="1:13" x14ac:dyDescent="0.25">
      <c r="B14">
        <v>75.5</v>
      </c>
      <c r="D14">
        <v>32.1</v>
      </c>
      <c r="G14">
        <v>39.5</v>
      </c>
      <c r="I14">
        <v>43.2</v>
      </c>
    </row>
    <row r="16" spans="1:13" x14ac:dyDescent="0.25">
      <c r="A16" s="3" t="s">
        <v>34</v>
      </c>
      <c r="B16" s="17">
        <f>AVERAGE(B9:B14)</f>
        <v>73.516666666666666</v>
      </c>
      <c r="C16" s="3"/>
      <c r="D16" s="17">
        <f>AVERAGE(D9:D14)</f>
        <v>40.333333333333336</v>
      </c>
      <c r="E16" s="3"/>
      <c r="F16" s="3"/>
      <c r="G16" s="17">
        <f>AVERAGE(G9:G14)</f>
        <v>47.816666666666663</v>
      </c>
      <c r="H16" s="3"/>
      <c r="I16" s="17">
        <f>AVERAGE(I9:I14)</f>
        <v>26.25</v>
      </c>
    </row>
    <row r="17" spans="1:9" x14ac:dyDescent="0.25">
      <c r="A17" s="3" t="s">
        <v>35</v>
      </c>
      <c r="B17" s="17">
        <f>STDEV(B9:B14)</f>
        <v>12.486539419177159</v>
      </c>
      <c r="C17" s="3"/>
      <c r="D17" s="17">
        <f>STDEV(D9:D14)</f>
        <v>19.739571086187926</v>
      </c>
      <c r="E17" s="3"/>
      <c r="F17" s="3"/>
      <c r="G17" s="17">
        <f>STDEV(G9:G14)</f>
        <v>12.915326812228464</v>
      </c>
      <c r="H17" s="3"/>
      <c r="I17" s="17">
        <f>STDEV(I9:I14)</f>
        <v>20.839745679830166</v>
      </c>
    </row>
    <row r="18" spans="1:9" x14ac:dyDescent="0.25">
      <c r="A18" s="3" t="s">
        <v>36</v>
      </c>
      <c r="B18" s="3">
        <f>COUNT(B9:B14)</f>
        <v>6</v>
      </c>
      <c r="C18" s="3"/>
      <c r="D18" s="3">
        <f>COUNT(D9:D14)</f>
        <v>6</v>
      </c>
      <c r="E18" s="3"/>
      <c r="F18" s="3"/>
      <c r="G18" s="3">
        <f>COUNT(G9:G14)</f>
        <v>6</v>
      </c>
      <c r="H18" s="3"/>
      <c r="I18" s="3">
        <f>COUNT(I9:I14)</f>
        <v>6</v>
      </c>
    </row>
    <row r="19" spans="1:9" x14ac:dyDescent="0.25">
      <c r="A19" s="3" t="s">
        <v>37</v>
      </c>
      <c r="B19" s="17">
        <f>B17/SQRT(B18)</f>
        <v>5.0976083716887128</v>
      </c>
      <c r="C19" s="3"/>
      <c r="D19" s="17">
        <f>D17/SQRT(D18)</f>
        <v>8.0586461504261209</v>
      </c>
      <c r="E19" s="3"/>
      <c r="F19" s="3"/>
      <c r="G19" s="17">
        <f>G17/SQRT(G18)</f>
        <v>5.2726600918743642</v>
      </c>
      <c r="H19" s="3"/>
      <c r="I19" s="17">
        <f>I17/SQRT(I18)</f>
        <v>8.5077905474923412</v>
      </c>
    </row>
    <row r="20" spans="1:9" x14ac:dyDescent="0.25">
      <c r="A20" s="3"/>
      <c r="B20" s="3"/>
      <c r="C20" s="3"/>
      <c r="D20" s="3"/>
      <c r="E20" s="3"/>
      <c r="F20" s="3"/>
      <c r="G20" s="3"/>
      <c r="H20" s="3"/>
      <c r="I20" s="3"/>
    </row>
  </sheetData>
  <mergeCells count="2">
    <mergeCell ref="B6:D6"/>
    <mergeCell ref="G6:I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topLeftCell="A13" workbookViewId="0">
      <selection activeCell="L18" sqref="L18"/>
    </sheetView>
  </sheetViews>
  <sheetFormatPr defaultRowHeight="15" x14ac:dyDescent="0.25"/>
  <cols>
    <col min="2" max="2" width="14.28515625" customWidth="1"/>
    <col min="3" max="3" width="12.42578125" customWidth="1"/>
    <col min="4" max="5" width="12.28515625" customWidth="1"/>
    <col min="6" max="6" width="11" customWidth="1"/>
    <col min="10" max="10" width="14.28515625" customWidth="1"/>
    <col min="11" max="11" width="12.42578125" customWidth="1"/>
    <col min="12" max="13" width="12.28515625" customWidth="1"/>
    <col min="14" max="14" width="11" customWidth="1"/>
  </cols>
  <sheetData>
    <row r="1" spans="1:14" ht="21" x14ac:dyDescent="0.35">
      <c r="A1" s="18" t="s">
        <v>41</v>
      </c>
      <c r="I1" s="18" t="s">
        <v>41</v>
      </c>
    </row>
    <row r="2" spans="1:14" ht="21" x14ac:dyDescent="0.35">
      <c r="A2" s="18" t="s">
        <v>5</v>
      </c>
      <c r="I2" s="18" t="s">
        <v>38</v>
      </c>
    </row>
    <row r="4" spans="1:14" ht="75" x14ac:dyDescent="0.25">
      <c r="B4" s="19" t="s">
        <v>44</v>
      </c>
      <c r="C4" s="19" t="s">
        <v>45</v>
      </c>
      <c r="D4" s="19" t="s">
        <v>46</v>
      </c>
      <c r="E4" s="19" t="s">
        <v>47</v>
      </c>
      <c r="F4" s="19" t="s">
        <v>48</v>
      </c>
      <c r="J4" s="19" t="s">
        <v>44</v>
      </c>
      <c r="K4" s="19" t="s">
        <v>45</v>
      </c>
      <c r="L4" s="19" t="s">
        <v>46</v>
      </c>
      <c r="M4" s="19" t="s">
        <v>47</v>
      </c>
      <c r="N4" s="19" t="s">
        <v>48</v>
      </c>
    </row>
    <row r="5" spans="1:14" x14ac:dyDescent="0.25">
      <c r="B5" t="s">
        <v>49</v>
      </c>
      <c r="C5" t="s">
        <v>50</v>
      </c>
      <c r="D5" t="s">
        <v>51</v>
      </c>
      <c r="E5" t="s">
        <v>50</v>
      </c>
      <c r="F5" t="s">
        <v>51</v>
      </c>
      <c r="J5" t="s">
        <v>49</v>
      </c>
      <c r="K5" t="s">
        <v>50</v>
      </c>
      <c r="L5" t="s">
        <v>51</v>
      </c>
      <c r="M5" t="s">
        <v>50</v>
      </c>
      <c r="N5" t="s">
        <v>51</v>
      </c>
    </row>
    <row r="6" spans="1:14" x14ac:dyDescent="0.25">
      <c r="B6" s="20">
        <v>68.25302368249524</v>
      </c>
      <c r="C6">
        <v>1.8</v>
      </c>
      <c r="D6" s="10">
        <f>B6*C6</f>
        <v>122.85544262849143</v>
      </c>
      <c r="E6">
        <v>3</v>
      </c>
      <c r="F6" s="9">
        <f t="shared" ref="F6:F11" si="0">D6/E6/60</f>
        <v>0.6825302368249524</v>
      </c>
      <c r="J6" s="21">
        <v>84.730486083098015</v>
      </c>
      <c r="K6">
        <v>1.8</v>
      </c>
      <c r="L6" s="10">
        <f>J6*K6</f>
        <v>152.51487494957644</v>
      </c>
      <c r="M6">
        <v>3</v>
      </c>
      <c r="N6" s="9">
        <f t="shared" ref="N6:N12" si="1">L6/M6/60</f>
        <v>0.84730486083098022</v>
      </c>
    </row>
    <row r="7" spans="1:14" x14ac:dyDescent="0.25">
      <c r="B7" s="21">
        <v>129.46315120711563</v>
      </c>
      <c r="C7">
        <v>1.8</v>
      </c>
      <c r="D7" s="10">
        <f t="shared" ref="D7:D11" si="2">B7*C7</f>
        <v>233.03367217280814</v>
      </c>
      <c r="E7">
        <v>3</v>
      </c>
      <c r="F7" s="9">
        <f t="shared" si="0"/>
        <v>1.2946315120711562</v>
      </c>
      <c r="J7" s="21">
        <v>15.051055674249088</v>
      </c>
      <c r="K7">
        <v>1.8</v>
      </c>
      <c r="L7" s="10">
        <f t="shared" ref="L7:L12" si="3">J7*K7</f>
        <v>27.091900213648358</v>
      </c>
      <c r="M7">
        <v>3</v>
      </c>
      <c r="N7" s="9">
        <f t="shared" si="1"/>
        <v>0.15051055674249089</v>
      </c>
    </row>
    <row r="8" spans="1:14" x14ac:dyDescent="0.25">
      <c r="B8" s="21">
        <v>48.512524754561163</v>
      </c>
      <c r="C8">
        <v>1.8</v>
      </c>
      <c r="D8" s="10">
        <f t="shared" si="2"/>
        <v>87.322544558210097</v>
      </c>
      <c r="E8">
        <v>3</v>
      </c>
      <c r="F8" s="9">
        <f t="shared" si="0"/>
        <v>0.48512524754561165</v>
      </c>
      <c r="J8" s="21">
        <v>29.983108108108105</v>
      </c>
      <c r="K8">
        <v>1.8</v>
      </c>
      <c r="L8" s="10">
        <f t="shared" si="3"/>
        <v>53.969594594594589</v>
      </c>
      <c r="M8">
        <v>3</v>
      </c>
      <c r="N8" s="9">
        <f t="shared" si="1"/>
        <v>0.29983108108108103</v>
      </c>
    </row>
    <row r="9" spans="1:14" x14ac:dyDescent="0.25">
      <c r="B9" s="21">
        <v>47.53938555817674</v>
      </c>
      <c r="C9">
        <v>1.8</v>
      </c>
      <c r="D9" s="10">
        <f t="shared" si="2"/>
        <v>85.570894004718127</v>
      </c>
      <c r="E9">
        <v>3</v>
      </c>
      <c r="F9" s="9">
        <f t="shared" si="0"/>
        <v>0.47539385558176739</v>
      </c>
      <c r="J9" s="21">
        <v>7.9427835220029861</v>
      </c>
      <c r="K9">
        <v>1.8</v>
      </c>
      <c r="L9" s="10">
        <f t="shared" si="3"/>
        <v>14.297010339605375</v>
      </c>
      <c r="M9">
        <v>3</v>
      </c>
      <c r="N9" s="9">
        <f t="shared" si="1"/>
        <v>7.9427835220029872E-2</v>
      </c>
    </row>
    <row r="10" spans="1:14" x14ac:dyDescent="0.25">
      <c r="B10" s="21">
        <v>88.918010109624959</v>
      </c>
      <c r="C10">
        <v>1.8</v>
      </c>
      <c r="D10" s="10">
        <f t="shared" si="2"/>
        <v>160.05241819732493</v>
      </c>
      <c r="E10">
        <v>3</v>
      </c>
      <c r="F10" s="9">
        <f t="shared" si="0"/>
        <v>0.88918010109624956</v>
      </c>
      <c r="J10" s="21">
        <v>32.991668452176896</v>
      </c>
      <c r="K10">
        <v>1.8</v>
      </c>
      <c r="L10" s="10">
        <f t="shared" si="3"/>
        <v>59.385003213918417</v>
      </c>
      <c r="M10">
        <v>3</v>
      </c>
      <c r="N10" s="9">
        <f t="shared" si="1"/>
        <v>0.32991668452176898</v>
      </c>
    </row>
    <row r="11" spans="1:14" x14ac:dyDescent="0.25">
      <c r="B11" s="21">
        <v>19.669591679346354</v>
      </c>
      <c r="C11">
        <v>1.8</v>
      </c>
      <c r="D11" s="10">
        <f t="shared" si="2"/>
        <v>35.405265022823436</v>
      </c>
      <c r="E11">
        <v>3</v>
      </c>
      <c r="F11" s="9">
        <f t="shared" si="0"/>
        <v>0.19669591679346352</v>
      </c>
      <c r="J11" s="21">
        <v>9.7536538409392879</v>
      </c>
      <c r="K11">
        <v>1.8</v>
      </c>
      <c r="L11" s="10">
        <f t="shared" si="3"/>
        <v>17.556576913690719</v>
      </c>
      <c r="M11">
        <v>3</v>
      </c>
      <c r="N11" s="9">
        <f t="shared" si="1"/>
        <v>9.7536538409392887E-2</v>
      </c>
    </row>
    <row r="12" spans="1:14" x14ac:dyDescent="0.25">
      <c r="B12" s="22"/>
      <c r="J12" s="21">
        <v>8.321833461610467</v>
      </c>
      <c r="K12">
        <v>1.8</v>
      </c>
      <c r="L12" s="10">
        <f t="shared" si="3"/>
        <v>14.979300230898842</v>
      </c>
      <c r="M12">
        <v>3</v>
      </c>
      <c r="N12" s="9">
        <f t="shared" si="1"/>
        <v>8.3218334616104672E-2</v>
      </c>
    </row>
    <row r="13" spans="1:14" x14ac:dyDescent="0.25">
      <c r="B13" s="22"/>
      <c r="J13" s="21"/>
      <c r="L13" s="10"/>
      <c r="N13" s="9"/>
    </row>
    <row r="14" spans="1:14" x14ac:dyDescent="0.25">
      <c r="E14" t="s">
        <v>34</v>
      </c>
      <c r="F14" s="9">
        <f>AVERAGE(F6:F11)</f>
        <v>0.67059281165220019</v>
      </c>
      <c r="M14" t="s">
        <v>34</v>
      </c>
      <c r="N14" s="9">
        <f>AVERAGE(N6:N12)</f>
        <v>0.26967798448883551</v>
      </c>
    </row>
    <row r="15" spans="1:14" x14ac:dyDescent="0.25">
      <c r="E15" t="s">
        <v>35</v>
      </c>
      <c r="F15" s="9">
        <f>STDEV(F6:F11)</f>
        <v>0.38325613409055875</v>
      </c>
      <c r="M15" t="s">
        <v>35</v>
      </c>
      <c r="N15" s="9">
        <f>STDEV(N6:N12)</f>
        <v>0.27476856689160806</v>
      </c>
    </row>
    <row r="16" spans="1:14" x14ac:dyDescent="0.25">
      <c r="E16" t="s">
        <v>36</v>
      </c>
      <c r="F16">
        <f>COUNT(F6:F11)</f>
        <v>6</v>
      </c>
      <c r="M16" t="s">
        <v>36</v>
      </c>
      <c r="N16">
        <f>COUNT(N6:N12)</f>
        <v>7</v>
      </c>
    </row>
    <row r="17" spans="1:14" x14ac:dyDescent="0.25">
      <c r="E17" t="s">
        <v>37</v>
      </c>
      <c r="F17" s="9">
        <f>F15/SQRT(F16)</f>
        <v>0.15646366155225969</v>
      </c>
      <c r="M17" t="s">
        <v>37</v>
      </c>
      <c r="N17" s="9">
        <f>N15/SQRT(N16)</f>
        <v>0.10385275658468723</v>
      </c>
    </row>
    <row r="21" spans="1:14" ht="21" x14ac:dyDescent="0.35">
      <c r="A21" s="18" t="s">
        <v>42</v>
      </c>
      <c r="I21" s="18" t="s">
        <v>42</v>
      </c>
    </row>
    <row r="22" spans="1:14" ht="21" x14ac:dyDescent="0.35">
      <c r="A22" s="18" t="s">
        <v>5</v>
      </c>
      <c r="I22" s="18" t="s">
        <v>38</v>
      </c>
    </row>
    <row r="24" spans="1:14" ht="75" x14ac:dyDescent="0.25">
      <c r="B24" s="19" t="s">
        <v>44</v>
      </c>
      <c r="C24" s="19" t="s">
        <v>45</v>
      </c>
      <c r="D24" s="19" t="s">
        <v>46</v>
      </c>
      <c r="E24" s="19" t="s">
        <v>47</v>
      </c>
      <c r="F24" s="19" t="s">
        <v>48</v>
      </c>
      <c r="J24" s="19" t="s">
        <v>44</v>
      </c>
      <c r="K24" s="19" t="s">
        <v>45</v>
      </c>
      <c r="L24" s="19" t="s">
        <v>46</v>
      </c>
      <c r="M24" s="19" t="s">
        <v>47</v>
      </c>
      <c r="N24" s="19" t="s">
        <v>48</v>
      </c>
    </row>
    <row r="25" spans="1:14" x14ac:dyDescent="0.25">
      <c r="B25" t="s">
        <v>49</v>
      </c>
      <c r="C25" t="s">
        <v>50</v>
      </c>
      <c r="D25" t="s">
        <v>51</v>
      </c>
      <c r="E25" t="s">
        <v>50</v>
      </c>
      <c r="F25" t="s">
        <v>51</v>
      </c>
      <c r="J25" t="s">
        <v>49</v>
      </c>
      <c r="K25" t="s">
        <v>50</v>
      </c>
      <c r="L25" t="s">
        <v>51</v>
      </c>
      <c r="M25" t="s">
        <v>50</v>
      </c>
      <c r="N25" t="s">
        <v>51</v>
      </c>
    </row>
    <row r="26" spans="1:14" x14ac:dyDescent="0.25">
      <c r="B26" s="21">
        <v>31.640459631085577</v>
      </c>
      <c r="C26">
        <v>1.2</v>
      </c>
      <c r="D26" s="10">
        <f>B26*C26</f>
        <v>37.968551557302689</v>
      </c>
      <c r="E26">
        <v>3</v>
      </c>
      <c r="F26" s="9">
        <f t="shared" ref="F26:F32" si="4">D26/E26/60</f>
        <v>0.2109363975405705</v>
      </c>
      <c r="J26" s="21">
        <v>6.8846910902225442</v>
      </c>
      <c r="K26">
        <v>1.2</v>
      </c>
      <c r="L26" s="10">
        <f>J26*K26</f>
        <v>8.261629308267052</v>
      </c>
      <c r="M26">
        <v>3</v>
      </c>
      <c r="N26" s="9">
        <f t="shared" ref="N26:N32" si="5">L26/M26/60</f>
        <v>4.5897940601483625E-2</v>
      </c>
    </row>
    <row r="27" spans="1:14" x14ac:dyDescent="0.25">
      <c r="B27" s="21">
        <v>9.5582336867965214</v>
      </c>
      <c r="C27">
        <v>1.2</v>
      </c>
      <c r="D27" s="10">
        <f t="shared" ref="D27:D32" si="6">B27*C27</f>
        <v>11.469880424155825</v>
      </c>
      <c r="E27">
        <v>3</v>
      </c>
      <c r="F27" s="9">
        <f t="shared" si="4"/>
        <v>6.3721557911976812E-2</v>
      </c>
      <c r="J27" s="21">
        <v>5.4569766666666668</v>
      </c>
      <c r="K27">
        <v>1.2</v>
      </c>
      <c r="L27" s="10">
        <f t="shared" ref="L27:L32" si="7">J27*K27</f>
        <v>6.5483719999999996</v>
      </c>
      <c r="M27">
        <v>3</v>
      </c>
      <c r="N27" s="9">
        <f t="shared" si="5"/>
        <v>3.6379844444444441E-2</v>
      </c>
    </row>
    <row r="28" spans="1:14" x14ac:dyDescent="0.25">
      <c r="B28" s="21">
        <v>27.242382437619963</v>
      </c>
      <c r="C28">
        <v>1.2</v>
      </c>
      <c r="D28" s="10">
        <f t="shared" si="6"/>
        <v>32.690858925143957</v>
      </c>
      <c r="E28">
        <v>3</v>
      </c>
      <c r="F28" s="9">
        <f t="shared" si="4"/>
        <v>0.18161588291746644</v>
      </c>
      <c r="J28" s="21">
        <v>3.1986433333333339</v>
      </c>
      <c r="K28">
        <v>1.2</v>
      </c>
      <c r="L28" s="10">
        <f t="shared" si="7"/>
        <v>3.8383720000000006</v>
      </c>
      <c r="M28">
        <v>3</v>
      </c>
      <c r="N28" s="9">
        <f t="shared" si="5"/>
        <v>2.132428888888889E-2</v>
      </c>
    </row>
    <row r="29" spans="1:14" x14ac:dyDescent="0.25">
      <c r="B29" s="21">
        <v>13.525310000000001</v>
      </c>
      <c r="C29">
        <v>1.2</v>
      </c>
      <c r="D29" s="10">
        <f t="shared" si="6"/>
        <v>16.230371999999999</v>
      </c>
      <c r="E29">
        <v>3</v>
      </c>
      <c r="F29" s="9">
        <f t="shared" si="4"/>
        <v>9.0168733333333334E-2</v>
      </c>
      <c r="J29" s="21">
        <v>6.8261421502863495</v>
      </c>
      <c r="K29">
        <v>1.2</v>
      </c>
      <c r="L29" s="10">
        <f t="shared" si="7"/>
        <v>8.1913705803436194</v>
      </c>
      <c r="M29">
        <v>3</v>
      </c>
      <c r="N29" s="9">
        <f t="shared" si="5"/>
        <v>4.5507614335242329E-2</v>
      </c>
    </row>
    <row r="30" spans="1:14" x14ac:dyDescent="0.25">
      <c r="B30" s="21">
        <v>56.479205435582287</v>
      </c>
      <c r="C30">
        <v>1.2</v>
      </c>
      <c r="D30" s="10">
        <f t="shared" si="6"/>
        <v>67.775046522698744</v>
      </c>
      <c r="E30">
        <v>3</v>
      </c>
      <c r="F30" s="9">
        <f t="shared" si="4"/>
        <v>0.37652803623721526</v>
      </c>
      <c r="J30" s="21">
        <v>28.12940296778406</v>
      </c>
      <c r="K30">
        <v>1.2</v>
      </c>
      <c r="L30" s="10">
        <f t="shared" si="7"/>
        <v>33.755283561340867</v>
      </c>
      <c r="M30">
        <v>3</v>
      </c>
      <c r="N30" s="9">
        <f t="shared" si="5"/>
        <v>0.18752935311856037</v>
      </c>
    </row>
    <row r="31" spans="1:14" x14ac:dyDescent="0.25">
      <c r="B31" s="21">
        <v>35.472585384348044</v>
      </c>
      <c r="C31">
        <v>1.2</v>
      </c>
      <c r="D31" s="10">
        <f t="shared" si="6"/>
        <v>42.567102461217651</v>
      </c>
      <c r="E31">
        <v>3</v>
      </c>
      <c r="F31" s="9">
        <f t="shared" si="4"/>
        <v>0.23648390256232027</v>
      </c>
      <c r="J31" s="21">
        <v>19.708320421444068</v>
      </c>
      <c r="K31">
        <v>1.2</v>
      </c>
      <c r="L31" s="10">
        <f t="shared" si="7"/>
        <v>23.649984505732881</v>
      </c>
      <c r="M31">
        <v>3</v>
      </c>
      <c r="N31" s="9">
        <f t="shared" si="5"/>
        <v>0.13138880280962711</v>
      </c>
    </row>
    <row r="32" spans="1:14" x14ac:dyDescent="0.25">
      <c r="B32" s="21">
        <v>67.623260272675623</v>
      </c>
      <c r="C32">
        <v>1.2</v>
      </c>
      <c r="D32" s="10">
        <f t="shared" si="6"/>
        <v>81.147912327210747</v>
      </c>
      <c r="E32">
        <v>3</v>
      </c>
      <c r="F32" s="9">
        <f t="shared" si="4"/>
        <v>0.4508217351511708</v>
      </c>
      <c r="J32" s="21">
        <v>24.425949157356563</v>
      </c>
      <c r="K32">
        <v>1.2</v>
      </c>
      <c r="L32" s="10">
        <f t="shared" si="7"/>
        <v>29.311138988827874</v>
      </c>
      <c r="M32">
        <v>3</v>
      </c>
      <c r="N32" s="9">
        <f t="shared" si="5"/>
        <v>0.16283966104904377</v>
      </c>
    </row>
    <row r="33" spans="2:14" x14ac:dyDescent="0.25">
      <c r="B33" s="22"/>
      <c r="J33" s="21"/>
      <c r="L33" s="10"/>
      <c r="N33" s="9"/>
    </row>
    <row r="34" spans="2:14" x14ac:dyDescent="0.25">
      <c r="E34" t="s">
        <v>34</v>
      </c>
      <c r="F34" s="9">
        <f>AVERAGE(F26:F32)</f>
        <v>0.23003946366486477</v>
      </c>
      <c r="M34" t="s">
        <v>34</v>
      </c>
      <c r="N34" s="9">
        <f>AVERAGE(N26:N32)</f>
        <v>9.0123929321041504E-2</v>
      </c>
    </row>
    <row r="35" spans="2:14" x14ac:dyDescent="0.25">
      <c r="E35" t="s">
        <v>35</v>
      </c>
      <c r="F35" s="9">
        <f>STDEV(F26:F32)</f>
        <v>0.14152766594962521</v>
      </c>
      <c r="M35" t="s">
        <v>35</v>
      </c>
      <c r="N35" s="9">
        <f>STDEV(N26:N32)</f>
        <v>6.8369772601997281E-2</v>
      </c>
    </row>
    <row r="36" spans="2:14" x14ac:dyDescent="0.25">
      <c r="E36" t="s">
        <v>36</v>
      </c>
      <c r="F36">
        <f>COUNT(F26:F32)</f>
        <v>7</v>
      </c>
      <c r="M36" t="s">
        <v>36</v>
      </c>
      <c r="N36">
        <f>COUNT(N26:N32)</f>
        <v>7</v>
      </c>
    </row>
    <row r="37" spans="2:14" x14ac:dyDescent="0.25">
      <c r="E37" t="s">
        <v>37</v>
      </c>
      <c r="F37" s="9">
        <f>F35/SQRT(F36)</f>
        <v>5.3492429676876042E-2</v>
      </c>
      <c r="M37" t="s">
        <v>37</v>
      </c>
      <c r="N37" s="9">
        <f>N35/SQRT(N36)</f>
        <v>2.5841345071274602E-2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J237"/>
  <sheetViews>
    <sheetView topLeftCell="A19" workbookViewId="0">
      <selection activeCell="O23" sqref="O23"/>
    </sheetView>
  </sheetViews>
  <sheetFormatPr defaultRowHeight="15" x14ac:dyDescent="0.25"/>
  <cols>
    <col min="3" max="3" width="13" customWidth="1"/>
    <col min="4" max="4" width="10.7109375" customWidth="1"/>
    <col min="6" max="6" width="12" customWidth="1"/>
    <col min="7" max="7" width="10.42578125" customWidth="1"/>
    <col min="9" max="9" width="12.85546875" customWidth="1"/>
    <col min="10" max="10" width="11.42578125" customWidth="1"/>
  </cols>
  <sheetData>
    <row r="4" spans="3:10" x14ac:dyDescent="0.25">
      <c r="C4" s="26" t="s">
        <v>54</v>
      </c>
      <c r="D4" s="26"/>
      <c r="E4" s="13"/>
      <c r="F4" s="26" t="s">
        <v>52</v>
      </c>
      <c r="G4" s="26"/>
      <c r="H4" s="13"/>
      <c r="I4" s="26" t="s">
        <v>53</v>
      </c>
      <c r="J4" s="26"/>
    </row>
    <row r="5" spans="3:10" x14ac:dyDescent="0.25">
      <c r="C5" s="13"/>
      <c r="D5" s="13"/>
      <c r="E5" s="13"/>
      <c r="F5" s="13"/>
      <c r="G5" s="13"/>
      <c r="H5" s="13"/>
      <c r="I5" s="13"/>
      <c r="J5" s="13"/>
    </row>
    <row r="6" spans="3:10" x14ac:dyDescent="0.25">
      <c r="C6" s="13" t="s">
        <v>55</v>
      </c>
      <c r="D6" s="13" t="s">
        <v>56</v>
      </c>
      <c r="E6" s="13"/>
      <c r="F6" s="13" t="s">
        <v>55</v>
      </c>
      <c r="G6" s="13" t="s">
        <v>56</v>
      </c>
      <c r="H6" s="13"/>
      <c r="I6" s="13" t="s">
        <v>55</v>
      </c>
      <c r="J6" s="13" t="s">
        <v>56</v>
      </c>
    </row>
    <row r="7" spans="3:10" x14ac:dyDescent="0.25">
      <c r="C7" s="6">
        <v>1070</v>
      </c>
      <c r="D7" s="6">
        <v>0</v>
      </c>
      <c r="E7" s="6"/>
      <c r="F7" s="6">
        <v>11.5</v>
      </c>
      <c r="G7" s="6">
        <v>0</v>
      </c>
      <c r="H7" s="6"/>
      <c r="I7" s="6">
        <v>5.13</v>
      </c>
      <c r="J7" s="6">
        <v>0</v>
      </c>
    </row>
    <row r="8" spans="3:10" x14ac:dyDescent="0.25">
      <c r="C8" s="6">
        <v>1080</v>
      </c>
      <c r="D8" s="6">
        <v>0</v>
      </c>
      <c r="E8" s="6"/>
      <c r="F8" s="6">
        <v>12.5</v>
      </c>
      <c r="G8" s="6">
        <v>0</v>
      </c>
      <c r="H8" s="6"/>
      <c r="I8" s="6">
        <v>5.81</v>
      </c>
      <c r="J8" s="6">
        <v>0</v>
      </c>
    </row>
    <row r="9" spans="3:10" x14ac:dyDescent="0.25">
      <c r="C9" s="6">
        <v>1090</v>
      </c>
      <c r="D9" s="6">
        <v>0</v>
      </c>
      <c r="E9" s="6"/>
      <c r="F9" s="6">
        <v>13.6</v>
      </c>
      <c r="G9" s="6">
        <v>0</v>
      </c>
      <c r="H9" s="6"/>
      <c r="I9" s="6">
        <v>6.58</v>
      </c>
      <c r="J9" s="6">
        <v>0</v>
      </c>
    </row>
    <row r="10" spans="3:10" x14ac:dyDescent="0.25">
      <c r="C10" s="6">
        <v>1090</v>
      </c>
      <c r="D10" s="6">
        <v>0</v>
      </c>
      <c r="E10" s="6"/>
      <c r="F10" s="6">
        <v>14.8</v>
      </c>
      <c r="G10" s="6">
        <v>0</v>
      </c>
      <c r="H10" s="6"/>
      <c r="I10" s="6">
        <v>7.46</v>
      </c>
      <c r="J10" s="6">
        <v>85.58</v>
      </c>
    </row>
    <row r="11" spans="3:10" x14ac:dyDescent="0.25">
      <c r="C11" s="6">
        <v>1100</v>
      </c>
      <c r="D11" s="6">
        <v>0</v>
      </c>
      <c r="E11" s="6"/>
      <c r="F11" s="6">
        <v>16.100000000000001</v>
      </c>
      <c r="G11" s="6">
        <v>0</v>
      </c>
      <c r="H11" s="6"/>
      <c r="I11" s="6">
        <v>8.4499999999999993</v>
      </c>
      <c r="J11" s="6">
        <v>100</v>
      </c>
    </row>
    <row r="12" spans="3:10" x14ac:dyDescent="0.25">
      <c r="C12" s="6">
        <v>1110</v>
      </c>
      <c r="D12" s="6">
        <v>0</v>
      </c>
      <c r="E12" s="6"/>
      <c r="F12" s="6">
        <v>17.5</v>
      </c>
      <c r="G12" s="6">
        <v>47.47</v>
      </c>
      <c r="H12" s="6"/>
      <c r="I12" s="6">
        <v>9.57</v>
      </c>
      <c r="J12" s="6">
        <v>79.569999999999993</v>
      </c>
    </row>
    <row r="13" spans="3:10" x14ac:dyDescent="0.25">
      <c r="C13" s="6">
        <v>1110</v>
      </c>
      <c r="D13" s="6">
        <v>0</v>
      </c>
      <c r="E13" s="6"/>
      <c r="F13" s="6">
        <v>19</v>
      </c>
      <c r="G13" s="6">
        <v>91.75</v>
      </c>
      <c r="H13" s="6"/>
      <c r="I13" s="6">
        <v>10.8</v>
      </c>
      <c r="J13" s="6">
        <v>29.94</v>
      </c>
    </row>
    <row r="14" spans="3:10" x14ac:dyDescent="0.25">
      <c r="C14" s="6">
        <v>1120</v>
      </c>
      <c r="D14" s="6">
        <v>0</v>
      </c>
      <c r="E14" s="6"/>
      <c r="F14" s="6">
        <v>20.6</v>
      </c>
      <c r="G14" s="6">
        <v>100</v>
      </c>
      <c r="H14" s="6"/>
      <c r="I14" s="6">
        <v>12.3</v>
      </c>
      <c r="J14" s="6">
        <v>7.86</v>
      </c>
    </row>
    <row r="15" spans="3:10" x14ac:dyDescent="0.25">
      <c r="C15" s="6">
        <v>1130</v>
      </c>
      <c r="D15" s="6">
        <v>0</v>
      </c>
      <c r="E15" s="6"/>
      <c r="F15" s="6">
        <v>22.4</v>
      </c>
      <c r="G15" s="6">
        <v>62.52</v>
      </c>
      <c r="H15" s="6"/>
      <c r="I15" s="6">
        <v>13.9</v>
      </c>
      <c r="J15" s="6">
        <v>0</v>
      </c>
    </row>
    <row r="16" spans="3:10" x14ac:dyDescent="0.25">
      <c r="C16" s="6">
        <v>1140</v>
      </c>
      <c r="D16" s="6">
        <v>0</v>
      </c>
      <c r="E16" s="6"/>
      <c r="F16" s="6">
        <v>24.4</v>
      </c>
      <c r="G16" s="6">
        <v>24</v>
      </c>
      <c r="H16" s="6"/>
      <c r="I16" s="6">
        <v>15.7</v>
      </c>
      <c r="J16" s="6">
        <v>0</v>
      </c>
    </row>
    <row r="17" spans="3:10" x14ac:dyDescent="0.25">
      <c r="C17" s="6">
        <v>1140</v>
      </c>
      <c r="D17" s="6">
        <v>41.68</v>
      </c>
      <c r="E17" s="6"/>
      <c r="F17" s="6">
        <v>26.5</v>
      </c>
      <c r="G17" s="6">
        <v>4.34</v>
      </c>
      <c r="H17" s="6"/>
      <c r="I17" s="6">
        <v>17.8</v>
      </c>
      <c r="J17" s="6">
        <v>0</v>
      </c>
    </row>
    <row r="18" spans="3:10" x14ac:dyDescent="0.25">
      <c r="C18" s="6">
        <v>1150</v>
      </c>
      <c r="D18" s="6">
        <v>77.44</v>
      </c>
      <c r="E18" s="6"/>
      <c r="F18" s="6">
        <v>28.8</v>
      </c>
      <c r="G18" s="6">
        <v>0</v>
      </c>
      <c r="H18" s="6"/>
      <c r="I18" s="6">
        <v>20.2</v>
      </c>
      <c r="J18" s="6">
        <v>0</v>
      </c>
    </row>
    <row r="19" spans="3:10" x14ac:dyDescent="0.25">
      <c r="C19" s="6">
        <v>1160</v>
      </c>
      <c r="D19" s="6">
        <v>100</v>
      </c>
      <c r="E19" s="6"/>
      <c r="F19" s="6">
        <v>31.4</v>
      </c>
      <c r="G19" s="6">
        <v>0</v>
      </c>
      <c r="H19" s="6"/>
      <c r="I19" s="6">
        <v>22.9</v>
      </c>
      <c r="J19" s="6">
        <v>0</v>
      </c>
    </row>
    <row r="20" spans="3:10" x14ac:dyDescent="0.25">
      <c r="C20" s="6">
        <v>1170</v>
      </c>
      <c r="D20" s="6">
        <v>67.209999999999994</v>
      </c>
      <c r="E20" s="6"/>
      <c r="F20" s="6">
        <v>34.1</v>
      </c>
      <c r="G20" s="6">
        <v>0</v>
      </c>
      <c r="H20" s="6"/>
      <c r="I20" s="6">
        <v>25.9</v>
      </c>
      <c r="J20" s="6">
        <v>0</v>
      </c>
    </row>
    <row r="21" spans="3:10" x14ac:dyDescent="0.25">
      <c r="C21" s="6">
        <v>1170</v>
      </c>
      <c r="D21" s="6">
        <v>31.6</v>
      </c>
      <c r="E21" s="6"/>
      <c r="F21" s="6">
        <v>37.1</v>
      </c>
      <c r="G21" s="6">
        <v>0</v>
      </c>
      <c r="H21" s="6"/>
      <c r="I21" s="6">
        <v>29.3</v>
      </c>
      <c r="J21" s="6">
        <v>0</v>
      </c>
    </row>
    <row r="22" spans="3:10" x14ac:dyDescent="0.25">
      <c r="C22" s="6">
        <v>1180</v>
      </c>
      <c r="D22" s="6">
        <v>5.19</v>
      </c>
      <c r="E22" s="6"/>
      <c r="F22" s="6">
        <v>40.299999999999997</v>
      </c>
      <c r="G22" s="6">
        <v>0</v>
      </c>
      <c r="H22" s="6"/>
      <c r="I22" s="6">
        <v>33.200000000000003</v>
      </c>
      <c r="J22" s="6">
        <v>0</v>
      </c>
    </row>
    <row r="23" spans="3:10" x14ac:dyDescent="0.25">
      <c r="C23" s="6">
        <v>1190</v>
      </c>
      <c r="D23" s="6">
        <v>0</v>
      </c>
      <c r="E23" s="6"/>
      <c r="F23" s="6">
        <v>43.8</v>
      </c>
      <c r="G23" s="6">
        <v>0</v>
      </c>
      <c r="H23" s="6"/>
      <c r="I23" s="6">
        <v>37.6</v>
      </c>
      <c r="J23" s="6">
        <v>0</v>
      </c>
    </row>
    <row r="24" spans="3:10" x14ac:dyDescent="0.25">
      <c r="C24" s="6">
        <v>1200</v>
      </c>
      <c r="D24" s="6">
        <v>0</v>
      </c>
      <c r="E24" s="6"/>
      <c r="F24" s="6">
        <v>47.6</v>
      </c>
      <c r="G24" s="6">
        <v>0</v>
      </c>
      <c r="H24" s="6"/>
      <c r="I24" s="6">
        <v>42.6</v>
      </c>
      <c r="J24" s="6">
        <v>0</v>
      </c>
    </row>
    <row r="25" spans="3:10" x14ac:dyDescent="0.25">
      <c r="C25" s="6">
        <v>1210</v>
      </c>
      <c r="D25" s="6">
        <v>0</v>
      </c>
      <c r="E25" s="6"/>
      <c r="F25" s="6">
        <v>51.8</v>
      </c>
      <c r="G25" s="6">
        <v>0</v>
      </c>
      <c r="H25" s="6"/>
      <c r="I25" s="6">
        <v>48.3</v>
      </c>
      <c r="J25" s="6">
        <v>0</v>
      </c>
    </row>
    <row r="26" spans="3:10" x14ac:dyDescent="0.25">
      <c r="C26" s="6">
        <v>1210</v>
      </c>
      <c r="D26" s="6">
        <v>0</v>
      </c>
      <c r="E26" s="6"/>
      <c r="F26" s="6">
        <v>56.3</v>
      </c>
      <c r="G26" s="6">
        <v>0</v>
      </c>
      <c r="H26" s="6"/>
      <c r="I26" s="6">
        <v>54.7</v>
      </c>
      <c r="J26" s="6">
        <v>0</v>
      </c>
    </row>
    <row r="27" spans="3:10" x14ac:dyDescent="0.25">
      <c r="C27" s="6">
        <v>1220</v>
      </c>
      <c r="D27" s="6">
        <v>0</v>
      </c>
      <c r="E27" s="6"/>
      <c r="F27" s="6">
        <v>61.2</v>
      </c>
      <c r="G27" s="6">
        <v>0</v>
      </c>
      <c r="H27" s="6"/>
      <c r="I27" s="6">
        <v>62</v>
      </c>
      <c r="J27" s="6">
        <v>0</v>
      </c>
    </row>
    <row r="28" spans="3:10" x14ac:dyDescent="0.25">
      <c r="C28" s="6">
        <v>1230</v>
      </c>
      <c r="D28" s="6">
        <v>0</v>
      </c>
      <c r="E28" s="6"/>
      <c r="F28" s="6">
        <v>66.5</v>
      </c>
      <c r="G28" s="6">
        <v>0</v>
      </c>
      <c r="H28" s="6"/>
      <c r="I28" s="6">
        <v>70.2</v>
      </c>
      <c r="J28" s="6">
        <v>0</v>
      </c>
    </row>
    <row r="29" spans="3:10" x14ac:dyDescent="0.25">
      <c r="C29" s="6">
        <v>1240</v>
      </c>
      <c r="D29" s="6">
        <v>0</v>
      </c>
      <c r="E29" s="6"/>
      <c r="F29" s="6">
        <v>72.3</v>
      </c>
      <c r="G29" s="6">
        <v>0</v>
      </c>
      <c r="H29" s="6"/>
      <c r="I29" s="6">
        <v>79.5</v>
      </c>
      <c r="J29" s="6">
        <v>0</v>
      </c>
    </row>
    <row r="30" spans="3:10" x14ac:dyDescent="0.25">
      <c r="C30" s="6">
        <v>1250</v>
      </c>
      <c r="D30" s="6">
        <v>0</v>
      </c>
      <c r="E30" s="6"/>
      <c r="F30" s="6">
        <v>78.599999999999994</v>
      </c>
      <c r="G30" s="6">
        <v>0</v>
      </c>
      <c r="H30" s="6"/>
      <c r="I30" s="6">
        <v>90</v>
      </c>
      <c r="J30" s="6">
        <v>0</v>
      </c>
    </row>
    <row r="31" spans="3:10" x14ac:dyDescent="0.25">
      <c r="C31" s="6">
        <v>1250</v>
      </c>
      <c r="D31" s="6">
        <v>0</v>
      </c>
      <c r="E31" s="6"/>
      <c r="F31" s="6">
        <v>85.5</v>
      </c>
      <c r="G31" s="6">
        <v>0</v>
      </c>
      <c r="H31" s="6"/>
      <c r="I31" s="6">
        <v>102</v>
      </c>
      <c r="J31" s="6">
        <v>0</v>
      </c>
    </row>
    <row r="32" spans="3:10" x14ac:dyDescent="0.25">
      <c r="C32" s="6">
        <v>1260</v>
      </c>
      <c r="D32" s="6">
        <v>0</v>
      </c>
      <c r="E32" s="6"/>
      <c r="F32" s="6">
        <v>92.9</v>
      </c>
      <c r="G32" s="6">
        <v>0</v>
      </c>
      <c r="H32" s="6"/>
      <c r="I32" s="6">
        <v>116</v>
      </c>
      <c r="J32" s="6">
        <v>0</v>
      </c>
    </row>
    <row r="33" spans="3:10" x14ac:dyDescent="0.25">
      <c r="C33" s="6">
        <v>1270</v>
      </c>
      <c r="D33" s="6">
        <v>0</v>
      </c>
      <c r="E33" s="6"/>
      <c r="F33" s="6">
        <v>101</v>
      </c>
      <c r="G33" s="6">
        <v>0</v>
      </c>
      <c r="H33" s="6"/>
      <c r="I33" s="6">
        <v>131</v>
      </c>
      <c r="J33" s="6">
        <v>0</v>
      </c>
    </row>
    <row r="34" spans="3:10" x14ac:dyDescent="0.25">
      <c r="C34" s="6">
        <v>1280</v>
      </c>
      <c r="D34" s="6">
        <v>0</v>
      </c>
      <c r="E34" s="6"/>
      <c r="F34" s="6">
        <v>110</v>
      </c>
      <c r="G34" s="6">
        <v>0</v>
      </c>
      <c r="H34" s="6"/>
      <c r="I34" s="6">
        <v>148</v>
      </c>
      <c r="J34" s="6">
        <v>0</v>
      </c>
    </row>
    <row r="35" spans="3:10" x14ac:dyDescent="0.25">
      <c r="C35" s="6">
        <v>1290</v>
      </c>
      <c r="D35" s="6">
        <v>0</v>
      </c>
      <c r="E35" s="6"/>
      <c r="F35" s="6">
        <v>119</v>
      </c>
      <c r="G35" s="6">
        <v>0</v>
      </c>
      <c r="H35" s="6"/>
      <c r="I35" s="6">
        <v>168</v>
      </c>
      <c r="J35" s="6">
        <v>0</v>
      </c>
    </row>
    <row r="36" spans="3:10" x14ac:dyDescent="0.25">
      <c r="C36" s="6">
        <v>1300</v>
      </c>
      <c r="D36" s="6">
        <v>0</v>
      </c>
      <c r="E36" s="6"/>
      <c r="F36" s="6">
        <v>130</v>
      </c>
      <c r="G36" s="6">
        <v>0</v>
      </c>
      <c r="H36" s="6"/>
      <c r="I36" s="6">
        <v>190</v>
      </c>
      <c r="J36" s="6">
        <v>0</v>
      </c>
    </row>
    <row r="37" spans="3:10" x14ac:dyDescent="0.25">
      <c r="C37" s="6">
        <v>1300</v>
      </c>
      <c r="D37" s="6">
        <v>0</v>
      </c>
      <c r="E37" s="6"/>
      <c r="F37" s="6">
        <v>141</v>
      </c>
      <c r="G37" s="6">
        <v>0</v>
      </c>
      <c r="H37" s="6"/>
      <c r="I37" s="6">
        <v>215</v>
      </c>
      <c r="J37" s="6">
        <v>0</v>
      </c>
    </row>
    <row r="38" spans="3:10" x14ac:dyDescent="0.25">
      <c r="C38" s="6">
        <v>1310</v>
      </c>
      <c r="D38" s="6">
        <v>0</v>
      </c>
      <c r="E38" s="6"/>
      <c r="F38" s="6">
        <v>153</v>
      </c>
      <c r="G38" s="6">
        <v>0</v>
      </c>
      <c r="H38" s="6"/>
      <c r="I38" s="6">
        <v>244</v>
      </c>
      <c r="J38" s="6">
        <v>0</v>
      </c>
    </row>
    <row r="39" spans="3:10" x14ac:dyDescent="0.25">
      <c r="C39" s="6">
        <v>1320</v>
      </c>
      <c r="D39" s="6">
        <v>0</v>
      </c>
      <c r="E39" s="6"/>
      <c r="F39" s="6">
        <v>167</v>
      </c>
      <c r="G39" s="6">
        <v>0</v>
      </c>
      <c r="H39" s="6"/>
      <c r="I39" s="6"/>
      <c r="J39" s="6"/>
    </row>
    <row r="40" spans="3:10" x14ac:dyDescent="0.25">
      <c r="C40" s="6"/>
      <c r="D40" s="6"/>
      <c r="E40" s="6"/>
      <c r="F40" s="6"/>
      <c r="G40" s="6"/>
      <c r="H40" s="6"/>
      <c r="I40" s="6"/>
      <c r="J40" s="6"/>
    </row>
    <row r="41" spans="3:10" x14ac:dyDescent="0.25">
      <c r="C41" s="6"/>
      <c r="D41" s="6"/>
      <c r="E41" s="6"/>
      <c r="F41" s="6"/>
      <c r="G41" s="6"/>
      <c r="H41" s="6"/>
      <c r="I41" s="6"/>
      <c r="J41" s="6"/>
    </row>
    <row r="42" spans="3:10" x14ac:dyDescent="0.25">
      <c r="C42" s="6"/>
      <c r="D42" s="6"/>
      <c r="E42" s="6"/>
      <c r="F42" s="6"/>
      <c r="G42" s="6"/>
      <c r="H42" s="6"/>
      <c r="I42" s="6"/>
      <c r="J42" s="6"/>
    </row>
    <row r="43" spans="3:10" x14ac:dyDescent="0.25">
      <c r="C43" s="6"/>
      <c r="D43" s="6"/>
      <c r="E43" s="6"/>
      <c r="F43" s="6"/>
      <c r="G43" s="6"/>
      <c r="H43" s="6"/>
      <c r="I43" s="6"/>
      <c r="J43" s="6"/>
    </row>
    <row r="44" spans="3:10" x14ac:dyDescent="0.25">
      <c r="C44" s="6"/>
      <c r="D44" s="6"/>
      <c r="E44" s="6"/>
      <c r="F44" s="6"/>
      <c r="G44" s="6"/>
      <c r="H44" s="6"/>
      <c r="I44" s="6"/>
      <c r="J44" s="6"/>
    </row>
    <row r="45" spans="3:10" x14ac:dyDescent="0.25">
      <c r="C45" s="6"/>
      <c r="D45" s="6"/>
      <c r="E45" s="6"/>
      <c r="F45" s="6"/>
      <c r="G45" s="6"/>
      <c r="H45" s="6"/>
      <c r="I45" s="6"/>
      <c r="J45" s="6"/>
    </row>
    <row r="46" spans="3:10" x14ac:dyDescent="0.25">
      <c r="C46" s="6"/>
      <c r="D46" s="6"/>
      <c r="E46" s="6"/>
      <c r="F46" s="6"/>
      <c r="G46" s="6"/>
      <c r="H46" s="6"/>
      <c r="I46" s="6"/>
      <c r="J46" s="6"/>
    </row>
    <row r="47" spans="3:10" x14ac:dyDescent="0.25">
      <c r="C47" s="6"/>
      <c r="D47" s="6"/>
      <c r="E47" s="6"/>
      <c r="F47" s="6"/>
      <c r="G47" s="6"/>
      <c r="H47" s="6"/>
      <c r="I47" s="6"/>
      <c r="J47" s="6"/>
    </row>
    <row r="48" spans="3:10" x14ac:dyDescent="0.25">
      <c r="C48" s="6"/>
      <c r="D48" s="6"/>
      <c r="E48" s="6"/>
      <c r="F48" s="6"/>
      <c r="G48" s="6"/>
      <c r="H48" s="6"/>
      <c r="I48" s="6"/>
      <c r="J48" s="6"/>
    </row>
    <row r="49" spans="3:10" x14ac:dyDescent="0.25">
      <c r="C49" s="6"/>
      <c r="D49" s="6"/>
      <c r="E49" s="6"/>
      <c r="F49" s="6"/>
      <c r="G49" s="6"/>
      <c r="H49" s="6"/>
      <c r="I49" s="6"/>
      <c r="J49" s="6"/>
    </row>
    <row r="50" spans="3:10" x14ac:dyDescent="0.25">
      <c r="C50" s="6"/>
      <c r="D50" s="6"/>
      <c r="E50" s="6"/>
      <c r="F50" s="6"/>
      <c r="G50" s="6"/>
      <c r="H50" s="6"/>
      <c r="I50" s="6"/>
      <c r="J50" s="6"/>
    </row>
    <row r="51" spans="3:10" x14ac:dyDescent="0.25">
      <c r="C51" s="6"/>
      <c r="D51" s="6"/>
      <c r="E51" s="6"/>
      <c r="F51" s="6"/>
      <c r="G51" s="6"/>
      <c r="H51" s="6"/>
      <c r="I51" s="6"/>
      <c r="J51" s="6"/>
    </row>
    <row r="52" spans="3:10" x14ac:dyDescent="0.25">
      <c r="C52" s="6"/>
      <c r="D52" s="6"/>
      <c r="E52" s="6"/>
      <c r="F52" s="6"/>
      <c r="G52" s="6"/>
      <c r="H52" s="6"/>
      <c r="I52" s="6"/>
      <c r="J52" s="6"/>
    </row>
    <row r="53" spans="3:10" x14ac:dyDescent="0.25">
      <c r="C53" s="6"/>
      <c r="D53" s="6"/>
      <c r="E53" s="6"/>
      <c r="F53" s="6"/>
      <c r="G53" s="6"/>
      <c r="H53" s="6"/>
      <c r="I53" s="6"/>
      <c r="J53" s="6"/>
    </row>
    <row r="54" spans="3:10" x14ac:dyDescent="0.25">
      <c r="C54" s="6"/>
      <c r="D54" s="6"/>
      <c r="E54" s="6"/>
      <c r="F54" s="6"/>
      <c r="G54" s="6"/>
      <c r="H54" s="6"/>
      <c r="I54" s="6"/>
      <c r="J54" s="6"/>
    </row>
    <row r="55" spans="3:10" x14ac:dyDescent="0.25">
      <c r="C55" s="6"/>
      <c r="D55" s="6"/>
      <c r="E55" s="6"/>
      <c r="F55" s="6"/>
      <c r="G55" s="6"/>
      <c r="H55" s="6"/>
      <c r="I55" s="6"/>
      <c r="J55" s="6"/>
    </row>
    <row r="56" spans="3:10" x14ac:dyDescent="0.25">
      <c r="C56" s="6"/>
      <c r="D56" s="6"/>
      <c r="E56" s="6"/>
      <c r="F56" s="6"/>
      <c r="G56" s="6"/>
      <c r="H56" s="6"/>
      <c r="I56" s="6"/>
      <c r="J56" s="6"/>
    </row>
    <row r="57" spans="3:10" x14ac:dyDescent="0.25">
      <c r="C57" s="6"/>
      <c r="D57" s="6"/>
      <c r="E57" s="6"/>
      <c r="F57" s="6"/>
      <c r="G57" s="6"/>
      <c r="H57" s="6"/>
      <c r="I57" s="6"/>
      <c r="J57" s="6"/>
    </row>
    <row r="58" spans="3:10" x14ac:dyDescent="0.25">
      <c r="C58" s="6"/>
      <c r="D58" s="6"/>
      <c r="E58" s="6"/>
      <c r="F58" s="6"/>
      <c r="G58" s="6"/>
      <c r="H58" s="6"/>
      <c r="I58" s="6"/>
      <c r="J58" s="6"/>
    </row>
    <row r="59" spans="3:10" x14ac:dyDescent="0.25">
      <c r="C59" s="6"/>
      <c r="D59" s="6"/>
      <c r="E59" s="6"/>
      <c r="F59" s="6"/>
      <c r="G59" s="6"/>
      <c r="H59" s="6"/>
      <c r="I59" s="6"/>
      <c r="J59" s="6"/>
    </row>
    <row r="60" spans="3:10" x14ac:dyDescent="0.25">
      <c r="C60" s="6"/>
      <c r="D60" s="6"/>
      <c r="E60" s="6"/>
      <c r="F60" s="6"/>
      <c r="G60" s="6"/>
      <c r="H60" s="6"/>
      <c r="I60" s="6"/>
      <c r="J60" s="6"/>
    </row>
    <row r="61" spans="3:10" x14ac:dyDescent="0.25">
      <c r="C61" s="6"/>
      <c r="D61" s="6"/>
      <c r="E61" s="6"/>
      <c r="F61" s="6"/>
      <c r="G61" s="6"/>
      <c r="H61" s="6"/>
      <c r="I61" s="6"/>
      <c r="J61" s="6"/>
    </row>
    <row r="62" spans="3:10" x14ac:dyDescent="0.25">
      <c r="C62" s="6"/>
      <c r="D62" s="6"/>
      <c r="E62" s="6"/>
      <c r="F62" s="6"/>
      <c r="G62" s="6"/>
      <c r="H62" s="6"/>
      <c r="I62" s="6"/>
      <c r="J62" s="6"/>
    </row>
    <row r="63" spans="3:10" x14ac:dyDescent="0.25">
      <c r="C63" s="6"/>
      <c r="D63" s="6"/>
      <c r="E63" s="6"/>
      <c r="F63" s="6"/>
      <c r="G63" s="6"/>
      <c r="H63" s="6"/>
      <c r="I63" s="6"/>
      <c r="J63" s="6"/>
    </row>
    <row r="64" spans="3:10" x14ac:dyDescent="0.25">
      <c r="C64" s="6"/>
      <c r="D64" s="6"/>
      <c r="E64" s="6"/>
      <c r="F64" s="6"/>
      <c r="G64" s="6"/>
      <c r="H64" s="6"/>
      <c r="I64" s="6"/>
      <c r="J64" s="6"/>
    </row>
    <row r="65" spans="3:10" x14ac:dyDescent="0.25">
      <c r="C65" s="6"/>
      <c r="D65" s="6"/>
      <c r="E65" s="6"/>
      <c r="F65" s="6"/>
      <c r="G65" s="6"/>
      <c r="H65" s="6"/>
      <c r="I65" s="6"/>
      <c r="J65" s="6"/>
    </row>
    <row r="66" spans="3:10" x14ac:dyDescent="0.25">
      <c r="C66" s="6"/>
      <c r="D66" s="6"/>
      <c r="E66" s="6"/>
      <c r="F66" s="6"/>
      <c r="G66" s="6"/>
      <c r="H66" s="6"/>
      <c r="I66" s="6"/>
      <c r="J66" s="6"/>
    </row>
    <row r="67" spans="3:10" x14ac:dyDescent="0.25">
      <c r="C67" s="6"/>
      <c r="D67" s="6"/>
      <c r="E67" s="6"/>
      <c r="F67" s="6"/>
      <c r="G67" s="6"/>
      <c r="H67" s="6"/>
      <c r="I67" s="6"/>
      <c r="J67" s="6"/>
    </row>
    <row r="68" spans="3:10" x14ac:dyDescent="0.25">
      <c r="C68" s="6"/>
      <c r="D68" s="6"/>
      <c r="E68" s="6"/>
      <c r="F68" s="6"/>
      <c r="G68" s="6"/>
      <c r="H68" s="6"/>
      <c r="I68" s="6"/>
      <c r="J68" s="6"/>
    </row>
    <row r="69" spans="3:10" x14ac:dyDescent="0.25">
      <c r="C69" s="6"/>
      <c r="D69" s="6"/>
      <c r="E69" s="6"/>
      <c r="F69" s="6"/>
      <c r="G69" s="6"/>
      <c r="H69" s="6"/>
      <c r="I69" s="6"/>
      <c r="J69" s="6"/>
    </row>
    <row r="70" spans="3:10" x14ac:dyDescent="0.25">
      <c r="C70" s="6"/>
      <c r="D70" s="6"/>
      <c r="E70" s="6"/>
      <c r="F70" s="6"/>
      <c r="G70" s="6"/>
      <c r="H70" s="6"/>
      <c r="I70" s="6"/>
      <c r="J70" s="6"/>
    </row>
    <row r="71" spans="3:10" x14ac:dyDescent="0.25">
      <c r="C71" s="6"/>
      <c r="D71" s="6"/>
      <c r="E71" s="6"/>
      <c r="F71" s="6"/>
      <c r="G71" s="6"/>
      <c r="H71" s="6"/>
      <c r="I71" s="6"/>
      <c r="J71" s="6"/>
    </row>
    <row r="72" spans="3:10" x14ac:dyDescent="0.25">
      <c r="C72" s="6"/>
      <c r="D72" s="6"/>
      <c r="E72" s="6"/>
      <c r="F72" s="6"/>
      <c r="G72" s="6"/>
      <c r="H72" s="6"/>
      <c r="I72" s="6"/>
      <c r="J72" s="6"/>
    </row>
    <row r="73" spans="3:10" x14ac:dyDescent="0.25">
      <c r="C73" s="6"/>
      <c r="D73" s="6"/>
      <c r="E73" s="6"/>
      <c r="F73" s="6"/>
      <c r="G73" s="6"/>
      <c r="H73" s="6"/>
      <c r="I73" s="6"/>
      <c r="J73" s="6"/>
    </row>
    <row r="74" spans="3:10" x14ac:dyDescent="0.25">
      <c r="C74" s="6"/>
      <c r="D74" s="6"/>
      <c r="E74" s="6"/>
      <c r="F74" s="6"/>
      <c r="G74" s="6"/>
      <c r="H74" s="6"/>
      <c r="I74" s="6"/>
      <c r="J74" s="6"/>
    </row>
    <row r="75" spans="3:10" x14ac:dyDescent="0.25">
      <c r="C75" s="6"/>
      <c r="D75" s="6"/>
      <c r="E75" s="6"/>
      <c r="F75" s="6"/>
      <c r="G75" s="6"/>
      <c r="H75" s="6"/>
      <c r="I75" s="6"/>
      <c r="J75" s="6"/>
    </row>
    <row r="76" spans="3:10" x14ac:dyDescent="0.25">
      <c r="C76" s="6"/>
      <c r="D76" s="6"/>
      <c r="E76" s="6"/>
      <c r="F76" s="6"/>
      <c r="G76" s="6"/>
      <c r="H76" s="6"/>
      <c r="I76" s="6"/>
      <c r="J76" s="6"/>
    </row>
    <row r="77" spans="3:10" x14ac:dyDescent="0.25">
      <c r="C77" s="6"/>
      <c r="D77" s="6"/>
      <c r="E77" s="6"/>
      <c r="F77" s="6"/>
      <c r="G77" s="6"/>
      <c r="H77" s="6"/>
      <c r="I77" s="6"/>
      <c r="J77" s="6"/>
    </row>
    <row r="78" spans="3:10" x14ac:dyDescent="0.25">
      <c r="C78" s="6"/>
      <c r="D78" s="6"/>
      <c r="E78" s="6"/>
      <c r="F78" s="6"/>
      <c r="G78" s="6"/>
      <c r="H78" s="6"/>
      <c r="I78" s="6"/>
      <c r="J78" s="6"/>
    </row>
    <row r="79" spans="3:10" x14ac:dyDescent="0.25">
      <c r="C79" s="6"/>
      <c r="D79" s="6"/>
      <c r="E79" s="6"/>
      <c r="F79" s="6"/>
      <c r="G79" s="6"/>
      <c r="H79" s="6"/>
      <c r="I79" s="6"/>
      <c r="J79" s="6"/>
    </row>
    <row r="80" spans="3:10" x14ac:dyDescent="0.25">
      <c r="C80" s="6"/>
      <c r="D80" s="6"/>
      <c r="E80" s="6"/>
      <c r="F80" s="6"/>
      <c r="G80" s="6"/>
      <c r="H80" s="6"/>
      <c r="I80" s="6"/>
      <c r="J80" s="6"/>
    </row>
    <row r="81" spans="3:10" x14ac:dyDescent="0.25">
      <c r="C81" s="6"/>
      <c r="D81" s="6"/>
      <c r="E81" s="6"/>
      <c r="F81" s="6"/>
      <c r="G81" s="6"/>
      <c r="H81" s="6"/>
      <c r="I81" s="6"/>
      <c r="J81" s="6"/>
    </row>
    <row r="82" spans="3:10" x14ac:dyDescent="0.25">
      <c r="C82" s="6"/>
      <c r="D82" s="6"/>
      <c r="E82" s="6"/>
      <c r="F82" s="6"/>
      <c r="G82" s="6"/>
      <c r="H82" s="6"/>
      <c r="I82" s="6"/>
      <c r="J82" s="6"/>
    </row>
    <row r="83" spans="3:10" x14ac:dyDescent="0.25">
      <c r="C83" s="6"/>
      <c r="D83" s="6"/>
      <c r="E83" s="6"/>
      <c r="F83" s="6"/>
      <c r="G83" s="6"/>
      <c r="H83" s="6"/>
      <c r="I83" s="6"/>
      <c r="J83" s="6"/>
    </row>
    <row r="84" spans="3:10" x14ac:dyDescent="0.25">
      <c r="C84" s="6"/>
      <c r="D84" s="6"/>
      <c r="E84" s="6"/>
      <c r="F84" s="6"/>
      <c r="G84" s="6"/>
      <c r="H84" s="6"/>
      <c r="I84" s="6"/>
      <c r="J84" s="6"/>
    </row>
    <row r="85" spans="3:10" x14ac:dyDescent="0.25">
      <c r="C85" s="6"/>
      <c r="D85" s="6"/>
      <c r="E85" s="6"/>
      <c r="F85" s="6"/>
      <c r="G85" s="6"/>
      <c r="H85" s="6"/>
      <c r="I85" s="6"/>
      <c r="J85" s="6"/>
    </row>
    <row r="86" spans="3:10" x14ac:dyDescent="0.25">
      <c r="C86" s="6"/>
      <c r="D86" s="6"/>
      <c r="E86" s="6"/>
      <c r="F86" s="6"/>
      <c r="G86" s="6"/>
      <c r="H86" s="6"/>
      <c r="I86" s="6"/>
      <c r="J86" s="6"/>
    </row>
    <row r="87" spans="3:10" x14ac:dyDescent="0.25">
      <c r="C87" s="6"/>
      <c r="D87" s="6"/>
      <c r="E87" s="6"/>
      <c r="F87" s="6"/>
      <c r="G87" s="6"/>
      <c r="H87" s="6"/>
      <c r="I87" s="6"/>
      <c r="J87" s="6"/>
    </row>
    <row r="88" spans="3:10" x14ac:dyDescent="0.25">
      <c r="C88" s="6"/>
      <c r="D88" s="6"/>
      <c r="E88" s="6"/>
      <c r="F88" s="6"/>
      <c r="G88" s="6"/>
      <c r="H88" s="6"/>
      <c r="I88" s="6"/>
      <c r="J88" s="6"/>
    </row>
    <row r="89" spans="3:10" x14ac:dyDescent="0.25">
      <c r="C89" s="6"/>
      <c r="D89" s="6"/>
      <c r="E89" s="6"/>
      <c r="F89" s="6"/>
      <c r="G89" s="6"/>
      <c r="H89" s="6"/>
      <c r="I89" s="6"/>
      <c r="J89" s="6"/>
    </row>
    <row r="90" spans="3:10" x14ac:dyDescent="0.25">
      <c r="C90" s="6"/>
      <c r="D90" s="6"/>
      <c r="E90" s="6"/>
      <c r="F90" s="6"/>
      <c r="G90" s="6"/>
      <c r="H90" s="6"/>
      <c r="I90" s="6"/>
      <c r="J90" s="6"/>
    </row>
    <row r="91" spans="3:10" x14ac:dyDescent="0.25">
      <c r="C91" s="6"/>
      <c r="D91" s="6"/>
      <c r="E91" s="6"/>
      <c r="F91" s="6"/>
      <c r="G91" s="6"/>
      <c r="H91" s="6"/>
      <c r="I91" s="6"/>
      <c r="J91" s="6"/>
    </row>
    <row r="92" spans="3:10" x14ac:dyDescent="0.25">
      <c r="C92" s="6"/>
      <c r="D92" s="6"/>
      <c r="E92" s="6"/>
      <c r="F92" s="6"/>
      <c r="G92" s="6"/>
      <c r="H92" s="6"/>
      <c r="I92" s="6"/>
      <c r="J92" s="6"/>
    </row>
    <row r="93" spans="3:10" x14ac:dyDescent="0.25">
      <c r="C93" s="6"/>
      <c r="D93" s="6"/>
      <c r="E93" s="6"/>
      <c r="F93" s="6"/>
      <c r="G93" s="6"/>
      <c r="H93" s="6"/>
      <c r="I93" s="6"/>
      <c r="J93" s="6"/>
    </row>
    <row r="94" spans="3:10" x14ac:dyDescent="0.25">
      <c r="C94" s="6"/>
      <c r="D94" s="6"/>
      <c r="E94" s="6"/>
      <c r="F94" s="6"/>
      <c r="G94" s="6"/>
      <c r="H94" s="6"/>
      <c r="I94" s="6"/>
      <c r="J94" s="6"/>
    </row>
    <row r="95" spans="3:10" x14ac:dyDescent="0.25">
      <c r="C95" s="6"/>
      <c r="D95" s="6"/>
      <c r="E95" s="6"/>
      <c r="F95" s="6"/>
      <c r="G95" s="6"/>
      <c r="H95" s="6"/>
      <c r="I95" s="6"/>
      <c r="J95" s="6"/>
    </row>
    <row r="96" spans="3:10" x14ac:dyDescent="0.25">
      <c r="C96" s="6"/>
      <c r="D96" s="6"/>
      <c r="E96" s="6"/>
      <c r="F96" s="6"/>
      <c r="G96" s="6"/>
      <c r="H96" s="6"/>
      <c r="I96" s="6"/>
      <c r="J96" s="6"/>
    </row>
    <row r="97" spans="3:10" x14ac:dyDescent="0.25">
      <c r="C97" s="6"/>
      <c r="D97" s="6"/>
      <c r="E97" s="6"/>
      <c r="F97" s="6"/>
      <c r="G97" s="6"/>
      <c r="H97" s="6"/>
      <c r="I97" s="6"/>
      <c r="J97" s="6"/>
    </row>
    <row r="98" spans="3:10" x14ac:dyDescent="0.25">
      <c r="C98" s="6"/>
      <c r="D98" s="6"/>
      <c r="E98" s="6"/>
      <c r="F98" s="6"/>
      <c r="G98" s="6"/>
      <c r="H98" s="6"/>
      <c r="I98" s="6"/>
      <c r="J98" s="6"/>
    </row>
    <row r="99" spans="3:10" x14ac:dyDescent="0.25">
      <c r="C99" s="6"/>
      <c r="D99" s="6"/>
      <c r="E99" s="6"/>
      <c r="F99" s="6"/>
      <c r="G99" s="6"/>
      <c r="H99" s="6"/>
      <c r="I99" s="6"/>
      <c r="J99" s="6"/>
    </row>
    <row r="100" spans="3:10" x14ac:dyDescent="0.25">
      <c r="C100" s="6"/>
      <c r="D100" s="6"/>
      <c r="E100" s="6"/>
      <c r="F100" s="6"/>
      <c r="G100" s="6"/>
      <c r="H100" s="6"/>
      <c r="I100" s="6"/>
      <c r="J100" s="6"/>
    </row>
    <row r="101" spans="3:10" x14ac:dyDescent="0.25">
      <c r="C101" s="6"/>
      <c r="D101" s="6"/>
      <c r="E101" s="6"/>
      <c r="F101" s="6"/>
      <c r="G101" s="6"/>
      <c r="H101" s="6"/>
      <c r="I101" s="6"/>
      <c r="J101" s="6"/>
    </row>
    <row r="102" spans="3:10" x14ac:dyDescent="0.25">
      <c r="C102" s="6"/>
      <c r="D102" s="6"/>
      <c r="E102" s="6"/>
      <c r="F102" s="6"/>
      <c r="G102" s="6"/>
      <c r="H102" s="6"/>
      <c r="I102" s="6"/>
      <c r="J102" s="6"/>
    </row>
    <row r="103" spans="3:10" x14ac:dyDescent="0.25">
      <c r="C103" s="6"/>
      <c r="D103" s="6"/>
      <c r="E103" s="6"/>
      <c r="F103" s="6"/>
      <c r="G103" s="6"/>
      <c r="H103" s="6"/>
      <c r="I103" s="6"/>
      <c r="J103" s="6"/>
    </row>
    <row r="104" spans="3:10" x14ac:dyDescent="0.25">
      <c r="C104" s="6"/>
      <c r="D104" s="6"/>
      <c r="E104" s="6"/>
      <c r="F104" s="6"/>
      <c r="G104" s="6"/>
      <c r="H104" s="6"/>
      <c r="I104" s="6"/>
      <c r="J104" s="6"/>
    </row>
    <row r="105" spans="3:10" x14ac:dyDescent="0.25">
      <c r="C105" s="6"/>
      <c r="D105" s="6"/>
      <c r="E105" s="6"/>
      <c r="F105" s="6"/>
      <c r="G105" s="6"/>
      <c r="H105" s="6"/>
      <c r="I105" s="6"/>
      <c r="J105" s="6"/>
    </row>
    <row r="106" spans="3:10" x14ac:dyDescent="0.25">
      <c r="C106" s="6"/>
      <c r="D106" s="6"/>
      <c r="E106" s="6"/>
      <c r="F106" s="6"/>
      <c r="G106" s="6"/>
      <c r="H106" s="6"/>
      <c r="I106" s="6"/>
      <c r="J106" s="6"/>
    </row>
    <row r="107" spans="3:10" x14ac:dyDescent="0.25">
      <c r="C107" s="6"/>
      <c r="D107" s="6"/>
      <c r="E107" s="6"/>
      <c r="F107" s="6"/>
      <c r="G107" s="6"/>
      <c r="H107" s="6"/>
      <c r="I107" s="6"/>
      <c r="J107" s="6"/>
    </row>
    <row r="108" spans="3:10" x14ac:dyDescent="0.25">
      <c r="C108" s="6"/>
      <c r="D108" s="6"/>
      <c r="E108" s="6"/>
      <c r="F108" s="6"/>
      <c r="G108" s="6"/>
      <c r="H108" s="6"/>
      <c r="I108" s="6"/>
      <c r="J108" s="6"/>
    </row>
    <row r="109" spans="3:10" x14ac:dyDescent="0.25">
      <c r="C109" s="6"/>
      <c r="D109" s="6"/>
      <c r="E109" s="6"/>
      <c r="F109" s="6"/>
      <c r="G109" s="6"/>
      <c r="H109" s="6"/>
      <c r="I109" s="6"/>
      <c r="J109" s="6"/>
    </row>
    <row r="110" spans="3:10" x14ac:dyDescent="0.25">
      <c r="C110" s="6"/>
      <c r="D110" s="6"/>
      <c r="E110" s="6"/>
      <c r="F110" s="6"/>
      <c r="G110" s="6"/>
      <c r="H110" s="6"/>
      <c r="I110" s="6"/>
      <c r="J110" s="6"/>
    </row>
    <row r="111" spans="3:10" x14ac:dyDescent="0.25">
      <c r="C111" s="6"/>
      <c r="D111" s="6"/>
      <c r="E111" s="6"/>
      <c r="F111" s="6"/>
      <c r="G111" s="6"/>
      <c r="H111" s="6"/>
      <c r="I111" s="6"/>
      <c r="J111" s="6"/>
    </row>
    <row r="112" spans="3:10" x14ac:dyDescent="0.25">
      <c r="C112" s="6"/>
      <c r="D112" s="6"/>
      <c r="E112" s="6"/>
      <c r="F112" s="6"/>
      <c r="G112" s="6"/>
      <c r="H112" s="6"/>
      <c r="I112" s="6"/>
      <c r="J112" s="6"/>
    </row>
    <row r="113" spans="3:10" x14ac:dyDescent="0.25">
      <c r="C113" s="6"/>
      <c r="D113" s="6"/>
      <c r="E113" s="6"/>
      <c r="F113" s="6"/>
      <c r="G113" s="6"/>
      <c r="H113" s="6"/>
      <c r="I113" s="6"/>
      <c r="J113" s="6"/>
    </row>
    <row r="114" spans="3:10" x14ac:dyDescent="0.25">
      <c r="C114" s="6"/>
      <c r="D114" s="6"/>
      <c r="E114" s="6"/>
      <c r="F114" s="6"/>
      <c r="G114" s="6"/>
      <c r="H114" s="6"/>
      <c r="I114" s="6"/>
      <c r="J114" s="6"/>
    </row>
    <row r="115" spans="3:10" x14ac:dyDescent="0.25">
      <c r="C115" s="6"/>
      <c r="D115" s="6"/>
      <c r="E115" s="6"/>
      <c r="F115" s="6"/>
      <c r="G115" s="6"/>
      <c r="H115" s="6"/>
      <c r="I115" s="6"/>
      <c r="J115" s="6"/>
    </row>
    <row r="116" spans="3:10" x14ac:dyDescent="0.25">
      <c r="C116" s="6"/>
      <c r="D116" s="6"/>
      <c r="E116" s="6"/>
      <c r="F116" s="6"/>
      <c r="G116" s="6"/>
      <c r="H116" s="6"/>
      <c r="I116" s="6"/>
      <c r="J116" s="6"/>
    </row>
    <row r="117" spans="3:10" x14ac:dyDescent="0.25">
      <c r="C117" s="6"/>
      <c r="D117" s="6"/>
      <c r="E117" s="6"/>
      <c r="F117" s="6"/>
      <c r="G117" s="6"/>
      <c r="H117" s="6"/>
      <c r="I117" s="6"/>
      <c r="J117" s="6"/>
    </row>
    <row r="118" spans="3:10" x14ac:dyDescent="0.25">
      <c r="C118" s="6"/>
      <c r="D118" s="6"/>
      <c r="E118" s="6"/>
      <c r="F118" s="6"/>
      <c r="G118" s="6"/>
      <c r="H118" s="6"/>
      <c r="I118" s="6"/>
      <c r="J118" s="6"/>
    </row>
    <row r="119" spans="3:10" x14ac:dyDescent="0.25">
      <c r="C119" s="6"/>
      <c r="D119" s="6"/>
      <c r="E119" s="6"/>
      <c r="F119" s="6"/>
      <c r="G119" s="6"/>
      <c r="H119" s="6"/>
      <c r="I119" s="6"/>
      <c r="J119" s="6"/>
    </row>
    <row r="120" spans="3:10" x14ac:dyDescent="0.25">
      <c r="C120" s="6"/>
      <c r="D120" s="6"/>
      <c r="E120" s="6"/>
      <c r="F120" s="6"/>
      <c r="G120" s="6"/>
      <c r="H120" s="6"/>
      <c r="I120" s="6"/>
      <c r="J120" s="6"/>
    </row>
    <row r="121" spans="3:10" x14ac:dyDescent="0.25">
      <c r="C121" s="6"/>
      <c r="D121" s="6"/>
      <c r="E121" s="6"/>
      <c r="F121" s="6"/>
      <c r="G121" s="6"/>
      <c r="H121" s="6"/>
      <c r="I121" s="6"/>
      <c r="J121" s="6"/>
    </row>
    <row r="122" spans="3:10" x14ac:dyDescent="0.25">
      <c r="C122" s="6"/>
      <c r="D122" s="6"/>
      <c r="E122" s="6"/>
      <c r="F122" s="6"/>
      <c r="G122" s="6"/>
      <c r="H122" s="6"/>
      <c r="I122" s="6"/>
      <c r="J122" s="6"/>
    </row>
    <row r="123" spans="3:10" x14ac:dyDescent="0.25">
      <c r="C123" s="6"/>
      <c r="D123" s="6"/>
      <c r="E123" s="6"/>
      <c r="F123" s="6"/>
      <c r="G123" s="6"/>
      <c r="H123" s="6"/>
      <c r="I123" s="6"/>
      <c r="J123" s="6"/>
    </row>
    <row r="124" spans="3:10" x14ac:dyDescent="0.25">
      <c r="C124" s="6"/>
      <c r="D124" s="6"/>
      <c r="E124" s="6"/>
      <c r="F124" s="6"/>
      <c r="G124" s="6"/>
      <c r="H124" s="6"/>
      <c r="I124" s="6"/>
      <c r="J124" s="6"/>
    </row>
    <row r="125" spans="3:10" x14ac:dyDescent="0.25">
      <c r="C125" s="6"/>
      <c r="D125" s="6"/>
      <c r="E125" s="6"/>
      <c r="F125" s="6"/>
      <c r="G125" s="6"/>
      <c r="H125" s="6"/>
      <c r="I125" s="6"/>
      <c r="J125" s="6"/>
    </row>
    <row r="126" spans="3:10" x14ac:dyDescent="0.25">
      <c r="C126" s="6"/>
      <c r="D126" s="6"/>
      <c r="E126" s="6"/>
      <c r="F126" s="6"/>
      <c r="G126" s="6"/>
      <c r="H126" s="6"/>
      <c r="I126" s="6"/>
      <c r="J126" s="6"/>
    </row>
    <row r="127" spans="3:10" x14ac:dyDescent="0.25">
      <c r="C127" s="6"/>
      <c r="D127" s="6"/>
      <c r="E127" s="6"/>
      <c r="F127" s="6"/>
      <c r="G127" s="6"/>
      <c r="H127" s="6"/>
      <c r="I127" s="6"/>
      <c r="J127" s="6"/>
    </row>
    <row r="128" spans="3:10" x14ac:dyDescent="0.25">
      <c r="C128" s="6"/>
      <c r="D128" s="6"/>
      <c r="E128" s="6"/>
      <c r="F128" s="6"/>
      <c r="G128" s="6"/>
      <c r="H128" s="6"/>
      <c r="I128" s="6"/>
      <c r="J128" s="6"/>
    </row>
    <row r="129" spans="3:10" x14ac:dyDescent="0.25">
      <c r="C129" s="6"/>
      <c r="D129" s="6"/>
      <c r="E129" s="6"/>
      <c r="F129" s="6"/>
      <c r="G129" s="6"/>
      <c r="H129" s="6"/>
      <c r="I129" s="6"/>
      <c r="J129" s="6"/>
    </row>
    <row r="130" spans="3:10" x14ac:dyDescent="0.25">
      <c r="C130" s="6"/>
      <c r="D130" s="6"/>
      <c r="E130" s="6"/>
      <c r="F130" s="6"/>
      <c r="G130" s="6"/>
      <c r="H130" s="6"/>
      <c r="I130" s="6"/>
      <c r="J130" s="6"/>
    </row>
    <row r="131" spans="3:10" x14ac:dyDescent="0.25">
      <c r="C131" s="6"/>
      <c r="D131" s="6"/>
      <c r="E131" s="6"/>
      <c r="F131" s="6"/>
      <c r="G131" s="6"/>
      <c r="H131" s="6"/>
      <c r="I131" s="6"/>
      <c r="J131" s="6"/>
    </row>
    <row r="132" spans="3:10" x14ac:dyDescent="0.25">
      <c r="C132" s="6"/>
      <c r="D132" s="6"/>
      <c r="E132" s="6"/>
      <c r="F132" s="6"/>
      <c r="G132" s="6"/>
      <c r="H132" s="6"/>
      <c r="I132" s="6"/>
      <c r="J132" s="6"/>
    </row>
    <row r="133" spans="3:10" x14ac:dyDescent="0.25">
      <c r="C133" s="6"/>
      <c r="D133" s="6"/>
      <c r="E133" s="6"/>
      <c r="F133" s="6"/>
      <c r="G133" s="6"/>
      <c r="H133" s="6"/>
      <c r="I133" s="6"/>
      <c r="J133" s="6"/>
    </row>
    <row r="134" spans="3:10" x14ac:dyDescent="0.25">
      <c r="C134" s="6"/>
      <c r="D134" s="6"/>
      <c r="E134" s="6"/>
      <c r="F134" s="6"/>
      <c r="G134" s="6"/>
      <c r="H134" s="6"/>
      <c r="I134" s="6"/>
      <c r="J134" s="6"/>
    </row>
    <row r="135" spans="3:10" x14ac:dyDescent="0.25">
      <c r="C135" s="6"/>
      <c r="D135" s="6"/>
      <c r="E135" s="6"/>
      <c r="F135" s="6"/>
      <c r="G135" s="6"/>
      <c r="H135" s="6"/>
      <c r="I135" s="6"/>
      <c r="J135" s="6"/>
    </row>
    <row r="136" spans="3:10" x14ac:dyDescent="0.25">
      <c r="C136" s="6"/>
      <c r="D136" s="6"/>
      <c r="E136" s="6"/>
      <c r="F136" s="6"/>
      <c r="G136" s="6"/>
      <c r="H136" s="6"/>
      <c r="I136" s="6"/>
      <c r="J136" s="6"/>
    </row>
    <row r="137" spans="3:10" x14ac:dyDescent="0.25">
      <c r="C137" s="6"/>
      <c r="D137" s="6"/>
      <c r="E137" s="6"/>
      <c r="F137" s="6"/>
      <c r="G137" s="6"/>
      <c r="H137" s="6"/>
      <c r="I137" s="6"/>
      <c r="J137" s="6"/>
    </row>
    <row r="138" spans="3:10" x14ac:dyDescent="0.25">
      <c r="C138" s="6"/>
      <c r="D138" s="6"/>
      <c r="E138" s="6"/>
      <c r="F138" s="6"/>
      <c r="G138" s="6"/>
      <c r="H138" s="6"/>
      <c r="I138" s="6"/>
      <c r="J138" s="6"/>
    </row>
    <row r="139" spans="3:10" x14ac:dyDescent="0.25">
      <c r="C139" s="6"/>
      <c r="D139" s="6"/>
      <c r="E139" s="6"/>
      <c r="F139" s="6"/>
      <c r="G139" s="6"/>
      <c r="H139" s="6"/>
      <c r="I139" s="6"/>
      <c r="J139" s="6"/>
    </row>
    <row r="140" spans="3:10" x14ac:dyDescent="0.25">
      <c r="C140" s="6"/>
      <c r="D140" s="6"/>
      <c r="E140" s="6"/>
      <c r="F140" s="6"/>
      <c r="G140" s="6"/>
      <c r="H140" s="6"/>
      <c r="I140" s="6"/>
      <c r="J140" s="6"/>
    </row>
    <row r="141" spans="3:10" x14ac:dyDescent="0.25">
      <c r="C141" s="6"/>
      <c r="D141" s="6"/>
      <c r="E141" s="6"/>
      <c r="F141" s="6"/>
      <c r="G141" s="6"/>
      <c r="H141" s="6"/>
      <c r="I141" s="6"/>
      <c r="J141" s="6"/>
    </row>
    <row r="142" spans="3:10" x14ac:dyDescent="0.25">
      <c r="C142" s="6"/>
      <c r="D142" s="6"/>
      <c r="E142" s="6"/>
      <c r="F142" s="6"/>
      <c r="G142" s="6"/>
      <c r="H142" s="6"/>
      <c r="I142" s="6"/>
      <c r="J142" s="6"/>
    </row>
    <row r="143" spans="3:10" x14ac:dyDescent="0.25">
      <c r="C143" s="6"/>
      <c r="D143" s="6"/>
      <c r="E143" s="6"/>
      <c r="F143" s="6"/>
      <c r="G143" s="6"/>
      <c r="H143" s="6"/>
      <c r="I143" s="6"/>
      <c r="J143" s="6"/>
    </row>
    <row r="144" spans="3:10" x14ac:dyDescent="0.25">
      <c r="C144" s="6"/>
      <c r="D144" s="6"/>
      <c r="E144" s="6"/>
      <c r="F144" s="6"/>
      <c r="G144" s="6"/>
      <c r="H144" s="6"/>
      <c r="I144" s="6"/>
      <c r="J144" s="6"/>
    </row>
    <row r="145" spans="3:10" x14ac:dyDescent="0.25">
      <c r="C145" s="6"/>
      <c r="D145" s="6"/>
      <c r="E145" s="6"/>
      <c r="F145" s="6"/>
      <c r="G145" s="6"/>
      <c r="H145" s="6"/>
      <c r="I145" s="6"/>
      <c r="J145" s="6"/>
    </row>
    <row r="146" spans="3:10" x14ac:dyDescent="0.25">
      <c r="C146" s="6"/>
      <c r="D146" s="6"/>
      <c r="E146" s="6"/>
      <c r="F146" s="6"/>
      <c r="G146" s="6"/>
      <c r="H146" s="6"/>
      <c r="I146" s="6"/>
      <c r="J146" s="6"/>
    </row>
    <row r="147" spans="3:10" x14ac:dyDescent="0.25">
      <c r="C147" s="6"/>
      <c r="D147" s="6"/>
      <c r="E147" s="6"/>
      <c r="F147" s="6"/>
      <c r="G147" s="6"/>
      <c r="H147" s="6"/>
      <c r="I147" s="6"/>
      <c r="J147" s="6"/>
    </row>
    <row r="148" spans="3:10" x14ac:dyDescent="0.25">
      <c r="C148" s="6"/>
      <c r="D148" s="6"/>
      <c r="E148" s="6"/>
      <c r="F148" s="6"/>
      <c r="G148" s="6"/>
      <c r="H148" s="6"/>
      <c r="I148" s="6"/>
      <c r="J148" s="6"/>
    </row>
    <row r="149" spans="3:10" x14ac:dyDescent="0.25">
      <c r="C149" s="6"/>
      <c r="D149" s="6"/>
      <c r="E149" s="6"/>
      <c r="F149" s="6"/>
      <c r="G149" s="6"/>
      <c r="H149" s="6"/>
      <c r="I149" s="6"/>
      <c r="J149" s="6"/>
    </row>
    <row r="150" spans="3:10" x14ac:dyDescent="0.25">
      <c r="C150" s="6"/>
      <c r="D150" s="6"/>
      <c r="E150" s="6"/>
      <c r="F150" s="6"/>
      <c r="G150" s="6"/>
      <c r="H150" s="6"/>
      <c r="I150" s="6"/>
      <c r="J150" s="6"/>
    </row>
    <row r="151" spans="3:10" x14ac:dyDescent="0.25">
      <c r="C151" s="6"/>
      <c r="D151" s="6"/>
      <c r="E151" s="6"/>
      <c r="F151" s="6"/>
      <c r="G151" s="6"/>
      <c r="H151" s="6"/>
      <c r="I151" s="6"/>
      <c r="J151" s="6"/>
    </row>
    <row r="152" spans="3:10" x14ac:dyDescent="0.25">
      <c r="C152" s="6"/>
      <c r="D152" s="6"/>
      <c r="E152" s="6"/>
      <c r="F152" s="6"/>
      <c r="G152" s="6"/>
      <c r="H152" s="6"/>
      <c r="I152" s="6"/>
      <c r="J152" s="6"/>
    </row>
    <row r="153" spans="3:10" x14ac:dyDescent="0.25">
      <c r="C153" s="6"/>
      <c r="D153" s="6"/>
      <c r="E153" s="6"/>
      <c r="F153" s="6"/>
      <c r="G153" s="6"/>
      <c r="H153" s="6"/>
      <c r="I153" s="6"/>
      <c r="J153" s="6"/>
    </row>
    <row r="154" spans="3:10" x14ac:dyDescent="0.25">
      <c r="C154" s="6"/>
      <c r="D154" s="6"/>
      <c r="E154" s="6"/>
      <c r="F154" s="6"/>
      <c r="G154" s="6"/>
      <c r="H154" s="6"/>
      <c r="I154" s="6"/>
      <c r="J154" s="6"/>
    </row>
    <row r="155" spans="3:10" x14ac:dyDescent="0.25">
      <c r="C155" s="6"/>
      <c r="D155" s="6"/>
      <c r="E155" s="6"/>
      <c r="F155" s="6"/>
      <c r="G155" s="6"/>
      <c r="H155" s="6"/>
      <c r="I155" s="6"/>
      <c r="J155" s="6"/>
    </row>
    <row r="156" spans="3:10" x14ac:dyDescent="0.25">
      <c r="C156" s="6"/>
      <c r="D156" s="6"/>
      <c r="E156" s="6"/>
      <c r="F156" s="6"/>
      <c r="G156" s="6"/>
      <c r="H156" s="6"/>
      <c r="I156" s="6"/>
      <c r="J156" s="6"/>
    </row>
    <row r="157" spans="3:10" x14ac:dyDescent="0.25">
      <c r="C157" s="6"/>
      <c r="D157" s="6"/>
      <c r="E157" s="6"/>
      <c r="F157" s="6"/>
      <c r="G157" s="6"/>
      <c r="H157" s="6"/>
      <c r="I157" s="6"/>
      <c r="J157" s="6"/>
    </row>
    <row r="158" spans="3:10" x14ac:dyDescent="0.25">
      <c r="C158" s="6"/>
      <c r="D158" s="6"/>
      <c r="E158" s="6"/>
      <c r="F158" s="6"/>
      <c r="G158" s="6"/>
      <c r="H158" s="6"/>
      <c r="I158" s="6"/>
      <c r="J158" s="6"/>
    </row>
    <row r="159" spans="3:10" x14ac:dyDescent="0.25">
      <c r="C159" s="6"/>
      <c r="D159" s="6"/>
      <c r="E159" s="6"/>
      <c r="F159" s="6"/>
      <c r="G159" s="6"/>
      <c r="H159" s="6"/>
      <c r="I159" s="6"/>
      <c r="J159" s="6"/>
    </row>
    <row r="160" spans="3:10" x14ac:dyDescent="0.25">
      <c r="C160" s="6"/>
      <c r="D160" s="6"/>
      <c r="E160" s="6"/>
      <c r="F160" s="6"/>
      <c r="G160" s="6"/>
      <c r="H160" s="6"/>
      <c r="I160" s="6"/>
      <c r="J160" s="6"/>
    </row>
    <row r="161" spans="3:10" x14ac:dyDescent="0.25">
      <c r="C161" s="6"/>
      <c r="D161" s="6"/>
      <c r="E161" s="6"/>
      <c r="F161" s="6"/>
      <c r="G161" s="6"/>
      <c r="H161" s="6"/>
      <c r="I161" s="6"/>
      <c r="J161" s="6"/>
    </row>
    <row r="162" spans="3:10" x14ac:dyDescent="0.25">
      <c r="C162" s="6"/>
      <c r="D162" s="6"/>
      <c r="E162" s="6"/>
      <c r="F162" s="6"/>
      <c r="G162" s="6"/>
      <c r="H162" s="6"/>
      <c r="I162" s="6"/>
      <c r="J162" s="6"/>
    </row>
    <row r="163" spans="3:10" x14ac:dyDescent="0.25">
      <c r="C163" s="6"/>
      <c r="D163" s="6"/>
      <c r="E163" s="6"/>
      <c r="F163" s="6"/>
      <c r="G163" s="6"/>
      <c r="H163" s="6"/>
      <c r="I163" s="6"/>
      <c r="J163" s="6"/>
    </row>
    <row r="164" spans="3:10" x14ac:dyDescent="0.25">
      <c r="C164" s="6"/>
      <c r="D164" s="6"/>
      <c r="E164" s="6"/>
      <c r="F164" s="6"/>
      <c r="G164" s="6"/>
      <c r="H164" s="6"/>
      <c r="I164" s="6"/>
      <c r="J164" s="6"/>
    </row>
    <row r="165" spans="3:10" x14ac:dyDescent="0.25">
      <c r="C165" s="6"/>
      <c r="D165" s="6"/>
      <c r="E165" s="6"/>
      <c r="F165" s="6"/>
      <c r="G165" s="6"/>
      <c r="H165" s="6"/>
      <c r="I165" s="6"/>
      <c r="J165" s="6"/>
    </row>
    <row r="166" spans="3:10" x14ac:dyDescent="0.25">
      <c r="C166" s="6"/>
      <c r="D166" s="6"/>
      <c r="E166" s="6"/>
      <c r="F166" s="6"/>
      <c r="G166" s="6"/>
      <c r="H166" s="6"/>
      <c r="I166" s="6"/>
      <c r="J166" s="6"/>
    </row>
    <row r="167" spans="3:10" x14ac:dyDescent="0.25">
      <c r="C167" s="6"/>
      <c r="D167" s="6"/>
      <c r="E167" s="6"/>
      <c r="F167" s="6"/>
      <c r="G167" s="6"/>
      <c r="H167" s="6"/>
      <c r="I167" s="6"/>
      <c r="J167" s="6"/>
    </row>
    <row r="168" spans="3:10" x14ac:dyDescent="0.25">
      <c r="C168" s="6"/>
      <c r="D168" s="6"/>
      <c r="E168" s="6"/>
      <c r="F168" s="6"/>
      <c r="G168" s="6"/>
      <c r="H168" s="6"/>
      <c r="I168" s="6"/>
      <c r="J168" s="6"/>
    </row>
    <row r="169" spans="3:10" x14ac:dyDescent="0.25">
      <c r="C169" s="6"/>
      <c r="D169" s="6"/>
      <c r="E169" s="6"/>
      <c r="F169" s="6"/>
      <c r="G169" s="6"/>
      <c r="H169" s="6"/>
      <c r="I169" s="6"/>
      <c r="J169" s="6"/>
    </row>
    <row r="170" spans="3:10" x14ac:dyDescent="0.25">
      <c r="C170" s="6"/>
      <c r="D170" s="6"/>
      <c r="E170" s="6"/>
      <c r="F170" s="6"/>
      <c r="G170" s="6"/>
      <c r="H170" s="6"/>
      <c r="I170" s="6"/>
      <c r="J170" s="6"/>
    </row>
    <row r="171" spans="3:10" x14ac:dyDescent="0.25">
      <c r="C171" s="6"/>
      <c r="D171" s="6"/>
      <c r="E171" s="6"/>
      <c r="F171" s="6"/>
      <c r="G171" s="6"/>
      <c r="H171" s="6"/>
      <c r="I171" s="6"/>
      <c r="J171" s="6"/>
    </row>
    <row r="172" spans="3:10" x14ac:dyDescent="0.25">
      <c r="C172" s="6"/>
      <c r="D172" s="6"/>
      <c r="E172" s="6"/>
      <c r="F172" s="6"/>
      <c r="G172" s="6"/>
      <c r="H172" s="6"/>
      <c r="I172" s="6"/>
      <c r="J172" s="6"/>
    </row>
    <row r="173" spans="3:10" x14ac:dyDescent="0.25">
      <c r="C173" s="6"/>
      <c r="D173" s="6"/>
      <c r="E173" s="6"/>
      <c r="F173" s="6"/>
      <c r="G173" s="6"/>
      <c r="H173" s="6"/>
      <c r="I173" s="6"/>
      <c r="J173" s="6"/>
    </row>
    <row r="174" spans="3:10" x14ac:dyDescent="0.25">
      <c r="C174" s="6"/>
      <c r="D174" s="6"/>
      <c r="E174" s="6"/>
      <c r="F174" s="6"/>
      <c r="G174" s="6"/>
      <c r="H174" s="6"/>
      <c r="I174" s="6"/>
      <c r="J174" s="6"/>
    </row>
    <row r="175" spans="3:10" x14ac:dyDescent="0.25">
      <c r="C175" s="6"/>
      <c r="D175" s="6"/>
      <c r="E175" s="6"/>
      <c r="F175" s="6"/>
      <c r="G175" s="6"/>
      <c r="H175" s="6"/>
      <c r="I175" s="6"/>
      <c r="J175" s="6"/>
    </row>
    <row r="176" spans="3:10" x14ac:dyDescent="0.25">
      <c r="C176" s="6"/>
      <c r="D176" s="6"/>
      <c r="E176" s="6"/>
      <c r="F176" s="6"/>
      <c r="G176" s="6"/>
      <c r="H176" s="6"/>
      <c r="I176" s="6"/>
      <c r="J176" s="6"/>
    </row>
    <row r="177" spans="3:10" x14ac:dyDescent="0.25">
      <c r="C177" s="6"/>
      <c r="D177" s="6"/>
      <c r="E177" s="6"/>
      <c r="F177" s="6"/>
      <c r="G177" s="6"/>
      <c r="H177" s="6"/>
      <c r="I177" s="6"/>
      <c r="J177" s="6"/>
    </row>
    <row r="178" spans="3:10" x14ac:dyDescent="0.25">
      <c r="C178" s="6"/>
      <c r="D178" s="6"/>
      <c r="E178" s="6"/>
      <c r="F178" s="6"/>
      <c r="G178" s="6"/>
      <c r="H178" s="6"/>
      <c r="I178" s="6"/>
      <c r="J178" s="6"/>
    </row>
    <row r="179" spans="3:10" x14ac:dyDescent="0.25">
      <c r="C179" s="6"/>
      <c r="D179" s="6"/>
      <c r="E179" s="6"/>
      <c r="F179" s="6"/>
      <c r="G179" s="6"/>
      <c r="H179" s="6"/>
      <c r="I179" s="6"/>
      <c r="J179" s="6"/>
    </row>
    <row r="180" spans="3:10" x14ac:dyDescent="0.25">
      <c r="C180" s="6"/>
      <c r="D180" s="6"/>
      <c r="E180" s="6"/>
      <c r="F180" s="6"/>
      <c r="G180" s="6"/>
      <c r="H180" s="6"/>
      <c r="I180" s="6"/>
      <c r="J180" s="6"/>
    </row>
    <row r="181" spans="3:10" x14ac:dyDescent="0.25">
      <c r="C181" s="6"/>
      <c r="D181" s="6"/>
      <c r="E181" s="6"/>
      <c r="F181" s="6"/>
      <c r="G181" s="6"/>
      <c r="H181" s="6"/>
      <c r="I181" s="6"/>
      <c r="J181" s="6"/>
    </row>
    <row r="182" spans="3:10" x14ac:dyDescent="0.25">
      <c r="C182" s="6"/>
      <c r="D182" s="6"/>
      <c r="E182" s="6"/>
      <c r="F182" s="6"/>
      <c r="G182" s="6"/>
      <c r="H182" s="6"/>
      <c r="I182" s="6"/>
      <c r="J182" s="6"/>
    </row>
    <row r="183" spans="3:10" x14ac:dyDescent="0.25">
      <c r="C183" s="6"/>
      <c r="D183" s="6"/>
      <c r="E183" s="6"/>
      <c r="F183" s="6"/>
      <c r="G183" s="6"/>
      <c r="H183" s="6"/>
      <c r="I183" s="6"/>
      <c r="J183" s="6"/>
    </row>
    <row r="184" spans="3:10" x14ac:dyDescent="0.25">
      <c r="C184" s="6"/>
      <c r="D184" s="6"/>
      <c r="E184" s="6"/>
      <c r="F184" s="6"/>
      <c r="G184" s="6"/>
      <c r="H184" s="6"/>
      <c r="I184" s="6"/>
      <c r="J184" s="6"/>
    </row>
    <row r="185" spans="3:10" x14ac:dyDescent="0.25">
      <c r="C185" s="6"/>
      <c r="D185" s="6"/>
      <c r="E185" s="6"/>
      <c r="F185" s="6"/>
      <c r="G185" s="6"/>
      <c r="H185" s="6"/>
      <c r="I185" s="6"/>
      <c r="J185" s="6"/>
    </row>
    <row r="186" spans="3:10" x14ac:dyDescent="0.25">
      <c r="C186" s="6"/>
      <c r="D186" s="6"/>
      <c r="E186" s="6"/>
      <c r="F186" s="6"/>
      <c r="G186" s="6"/>
      <c r="H186" s="6"/>
      <c r="I186" s="6"/>
      <c r="J186" s="6"/>
    </row>
    <row r="187" spans="3:10" x14ac:dyDescent="0.25">
      <c r="C187" s="6"/>
      <c r="D187" s="6"/>
      <c r="E187" s="6"/>
      <c r="F187" s="6"/>
      <c r="G187" s="6"/>
      <c r="H187" s="6"/>
      <c r="I187" s="6"/>
      <c r="J187" s="6"/>
    </row>
    <row r="188" spans="3:10" x14ac:dyDescent="0.25">
      <c r="C188" s="6"/>
      <c r="D188" s="6"/>
      <c r="E188" s="6"/>
      <c r="F188" s="6"/>
      <c r="G188" s="6"/>
      <c r="H188" s="6"/>
      <c r="I188" s="6"/>
      <c r="J188" s="6"/>
    </row>
    <row r="189" spans="3:10" x14ac:dyDescent="0.25">
      <c r="C189" s="6"/>
      <c r="D189" s="6"/>
      <c r="E189" s="6"/>
      <c r="F189" s="6"/>
      <c r="G189" s="6"/>
      <c r="H189" s="6"/>
      <c r="I189" s="6"/>
      <c r="J189" s="6"/>
    </row>
    <row r="190" spans="3:10" x14ac:dyDescent="0.25">
      <c r="C190" s="6"/>
      <c r="D190" s="6"/>
      <c r="E190" s="6"/>
      <c r="F190" s="6"/>
      <c r="G190" s="6"/>
      <c r="H190" s="6"/>
      <c r="I190" s="6"/>
      <c r="J190" s="6"/>
    </row>
    <row r="191" spans="3:10" x14ac:dyDescent="0.25">
      <c r="C191" s="6"/>
      <c r="D191" s="6"/>
      <c r="E191" s="6"/>
      <c r="F191" s="6"/>
      <c r="G191" s="6"/>
      <c r="H191" s="6"/>
      <c r="I191" s="6"/>
      <c r="J191" s="6"/>
    </row>
    <row r="192" spans="3:10" x14ac:dyDescent="0.25">
      <c r="C192" s="6"/>
      <c r="D192" s="6"/>
      <c r="E192" s="6"/>
      <c r="F192" s="6"/>
      <c r="G192" s="6"/>
      <c r="H192" s="6"/>
      <c r="I192" s="6"/>
      <c r="J192" s="6"/>
    </row>
    <row r="193" spans="3:10" x14ac:dyDescent="0.25">
      <c r="C193" s="6"/>
      <c r="D193" s="6"/>
      <c r="E193" s="6"/>
      <c r="F193" s="6"/>
      <c r="G193" s="6"/>
      <c r="H193" s="6"/>
      <c r="I193" s="6"/>
      <c r="J193" s="6"/>
    </row>
    <row r="194" spans="3:10" x14ac:dyDescent="0.25">
      <c r="C194" s="6"/>
      <c r="D194" s="6"/>
      <c r="E194" s="6"/>
      <c r="F194" s="6"/>
      <c r="G194" s="6"/>
      <c r="H194" s="6"/>
      <c r="I194" s="6"/>
      <c r="J194" s="6"/>
    </row>
    <row r="195" spans="3:10" x14ac:dyDescent="0.25">
      <c r="C195" s="6"/>
      <c r="D195" s="6"/>
      <c r="E195" s="6"/>
      <c r="F195" s="6"/>
      <c r="G195" s="6"/>
      <c r="H195" s="6"/>
      <c r="I195" s="6"/>
      <c r="J195" s="6"/>
    </row>
    <row r="196" spans="3:10" x14ac:dyDescent="0.25">
      <c r="C196" s="6"/>
      <c r="D196" s="6"/>
      <c r="E196" s="6"/>
      <c r="F196" s="6"/>
      <c r="G196" s="6"/>
      <c r="H196" s="6"/>
      <c r="I196" s="6"/>
      <c r="J196" s="6"/>
    </row>
    <row r="197" spans="3:10" x14ac:dyDescent="0.25">
      <c r="C197" s="6"/>
      <c r="D197" s="6"/>
      <c r="E197" s="6"/>
      <c r="F197" s="6"/>
      <c r="G197" s="6"/>
      <c r="H197" s="6"/>
      <c r="I197" s="6"/>
      <c r="J197" s="6"/>
    </row>
    <row r="198" spans="3:10" x14ac:dyDescent="0.25">
      <c r="C198" s="6"/>
      <c r="D198" s="6"/>
      <c r="E198" s="6"/>
      <c r="F198" s="6"/>
      <c r="G198" s="6"/>
      <c r="H198" s="6"/>
      <c r="I198" s="6"/>
      <c r="J198" s="6"/>
    </row>
    <row r="199" spans="3:10" x14ac:dyDescent="0.25">
      <c r="C199" s="6"/>
      <c r="D199" s="6"/>
      <c r="E199" s="6"/>
      <c r="F199" s="6"/>
      <c r="G199" s="6"/>
      <c r="H199" s="6"/>
      <c r="I199" s="6"/>
      <c r="J199" s="6"/>
    </row>
    <row r="200" spans="3:10" x14ac:dyDescent="0.25">
      <c r="C200" s="6"/>
      <c r="D200" s="6"/>
      <c r="E200" s="6"/>
      <c r="F200" s="6"/>
      <c r="G200" s="6"/>
      <c r="H200" s="6"/>
      <c r="I200" s="6"/>
      <c r="J200" s="6"/>
    </row>
    <row r="201" spans="3:10" x14ac:dyDescent="0.25">
      <c r="C201" s="6"/>
      <c r="D201" s="6"/>
      <c r="E201" s="6"/>
      <c r="F201" s="6"/>
      <c r="G201" s="6"/>
      <c r="H201" s="6"/>
      <c r="I201" s="6"/>
      <c r="J201" s="6"/>
    </row>
    <row r="202" spans="3:10" x14ac:dyDescent="0.25">
      <c r="C202" s="6"/>
      <c r="D202" s="6"/>
      <c r="E202" s="6"/>
      <c r="F202" s="6"/>
      <c r="G202" s="6"/>
      <c r="H202" s="6"/>
      <c r="I202" s="6"/>
      <c r="J202" s="6"/>
    </row>
    <row r="203" spans="3:10" x14ac:dyDescent="0.25">
      <c r="C203" s="6"/>
      <c r="D203" s="6"/>
      <c r="E203" s="6"/>
      <c r="F203" s="6"/>
      <c r="G203" s="6"/>
      <c r="H203" s="6"/>
      <c r="I203" s="6"/>
      <c r="J203" s="6"/>
    </row>
    <row r="204" spans="3:10" x14ac:dyDescent="0.25">
      <c r="C204" s="6"/>
      <c r="D204" s="6"/>
      <c r="E204" s="6"/>
      <c r="F204" s="6"/>
      <c r="G204" s="6"/>
      <c r="H204" s="6"/>
      <c r="I204" s="6"/>
      <c r="J204" s="6"/>
    </row>
    <row r="205" spans="3:10" x14ac:dyDescent="0.25">
      <c r="C205" s="6"/>
      <c r="D205" s="6"/>
      <c r="E205" s="6"/>
      <c r="F205" s="6"/>
      <c r="G205" s="6"/>
      <c r="H205" s="6"/>
      <c r="I205" s="6"/>
      <c r="J205" s="6"/>
    </row>
    <row r="206" spans="3:10" x14ac:dyDescent="0.25">
      <c r="C206" s="6"/>
      <c r="D206" s="6"/>
      <c r="E206" s="6"/>
      <c r="F206" s="6"/>
      <c r="G206" s="6"/>
      <c r="H206" s="6"/>
      <c r="I206" s="6"/>
      <c r="J206" s="6"/>
    </row>
    <row r="207" spans="3:10" x14ac:dyDescent="0.25">
      <c r="C207" s="6"/>
      <c r="D207" s="6"/>
      <c r="E207" s="6"/>
      <c r="F207" s="6"/>
      <c r="G207" s="6"/>
      <c r="H207" s="6"/>
      <c r="I207" s="6"/>
      <c r="J207" s="6"/>
    </row>
    <row r="208" spans="3:10" x14ac:dyDescent="0.25">
      <c r="C208" s="6"/>
      <c r="D208" s="6"/>
      <c r="E208" s="6"/>
      <c r="F208" s="6"/>
      <c r="G208" s="6"/>
      <c r="H208" s="6"/>
      <c r="I208" s="6"/>
      <c r="J208" s="6"/>
    </row>
    <row r="209" spans="3:10" x14ac:dyDescent="0.25">
      <c r="C209" s="6"/>
      <c r="D209" s="6"/>
      <c r="E209" s="6"/>
      <c r="F209" s="6"/>
      <c r="G209" s="6"/>
      <c r="H209" s="6"/>
      <c r="I209" s="6"/>
      <c r="J209" s="6"/>
    </row>
    <row r="210" spans="3:10" x14ac:dyDescent="0.25">
      <c r="C210" s="6"/>
      <c r="D210" s="6"/>
      <c r="E210" s="6"/>
      <c r="F210" s="6"/>
      <c r="G210" s="6"/>
      <c r="H210" s="6"/>
      <c r="I210" s="6"/>
      <c r="J210" s="6"/>
    </row>
    <row r="211" spans="3:10" x14ac:dyDescent="0.25">
      <c r="C211" s="6"/>
      <c r="D211" s="6"/>
      <c r="E211" s="6"/>
      <c r="F211" s="6"/>
      <c r="G211" s="6"/>
      <c r="H211" s="6"/>
      <c r="I211" s="6"/>
      <c r="J211" s="6"/>
    </row>
    <row r="212" spans="3:10" x14ac:dyDescent="0.25">
      <c r="C212" s="6"/>
      <c r="D212" s="6"/>
      <c r="E212" s="6"/>
      <c r="F212" s="6"/>
      <c r="G212" s="6"/>
      <c r="H212" s="6"/>
      <c r="I212" s="6"/>
      <c r="J212" s="6"/>
    </row>
    <row r="213" spans="3:10" x14ac:dyDescent="0.25">
      <c r="C213" s="6"/>
      <c r="D213" s="6"/>
      <c r="E213" s="6"/>
      <c r="F213" s="6"/>
      <c r="G213" s="6"/>
      <c r="H213" s="6"/>
      <c r="I213" s="6"/>
      <c r="J213" s="6"/>
    </row>
    <row r="214" spans="3:10" x14ac:dyDescent="0.25">
      <c r="C214" s="6"/>
      <c r="D214" s="6"/>
      <c r="E214" s="6"/>
      <c r="F214" s="6"/>
      <c r="G214" s="6"/>
      <c r="H214" s="6"/>
      <c r="I214" s="6"/>
      <c r="J214" s="6"/>
    </row>
    <row r="215" spans="3:10" x14ac:dyDescent="0.25">
      <c r="C215" s="6"/>
      <c r="D215" s="6"/>
      <c r="E215" s="6"/>
      <c r="F215" s="6"/>
      <c r="G215" s="6"/>
      <c r="H215" s="6"/>
      <c r="I215" s="6"/>
      <c r="J215" s="6"/>
    </row>
    <row r="216" spans="3:10" x14ac:dyDescent="0.25">
      <c r="C216" s="6"/>
      <c r="D216" s="6"/>
      <c r="E216" s="6"/>
      <c r="F216" s="6"/>
      <c r="G216" s="6"/>
      <c r="H216" s="6"/>
      <c r="I216" s="6"/>
      <c r="J216" s="6"/>
    </row>
    <row r="217" spans="3:10" x14ac:dyDescent="0.25">
      <c r="C217" s="6"/>
      <c r="D217" s="6"/>
      <c r="E217" s="6"/>
      <c r="F217" s="6"/>
      <c r="G217" s="6"/>
      <c r="H217" s="6"/>
      <c r="I217" s="6"/>
      <c r="J217" s="6"/>
    </row>
    <row r="218" spans="3:10" x14ac:dyDescent="0.25">
      <c r="C218" s="6"/>
      <c r="D218" s="6"/>
      <c r="E218" s="6"/>
      <c r="F218" s="6"/>
      <c r="G218" s="6"/>
      <c r="H218" s="6"/>
      <c r="I218" s="6"/>
      <c r="J218" s="6"/>
    </row>
    <row r="219" spans="3:10" x14ac:dyDescent="0.25">
      <c r="C219" s="6"/>
      <c r="D219" s="6"/>
      <c r="E219" s="6"/>
      <c r="F219" s="6"/>
      <c r="G219" s="6"/>
      <c r="H219" s="6"/>
      <c r="I219" s="6"/>
      <c r="J219" s="6"/>
    </row>
    <row r="220" spans="3:10" x14ac:dyDescent="0.25">
      <c r="C220" s="6"/>
      <c r="D220" s="6"/>
      <c r="E220" s="6"/>
      <c r="F220" s="6"/>
      <c r="G220" s="6"/>
      <c r="H220" s="6"/>
      <c r="I220" s="6"/>
      <c r="J220" s="6"/>
    </row>
    <row r="221" spans="3:10" x14ac:dyDescent="0.25">
      <c r="C221" s="6"/>
      <c r="D221" s="6"/>
      <c r="E221" s="6"/>
      <c r="F221" s="6"/>
      <c r="G221" s="6"/>
      <c r="H221" s="6"/>
      <c r="I221" s="6"/>
      <c r="J221" s="6"/>
    </row>
    <row r="222" spans="3:10" x14ac:dyDescent="0.25">
      <c r="C222" s="6"/>
      <c r="D222" s="6"/>
      <c r="E222" s="6"/>
      <c r="F222" s="6"/>
      <c r="G222" s="6"/>
      <c r="H222" s="6"/>
      <c r="I222" s="6"/>
      <c r="J222" s="6"/>
    </row>
    <row r="223" spans="3:10" x14ac:dyDescent="0.25">
      <c r="C223" s="6"/>
      <c r="D223" s="6"/>
      <c r="E223" s="6"/>
      <c r="F223" s="6"/>
      <c r="G223" s="6"/>
      <c r="H223" s="6"/>
      <c r="I223" s="6"/>
      <c r="J223" s="6"/>
    </row>
    <row r="224" spans="3:10" x14ac:dyDescent="0.25">
      <c r="C224" s="6"/>
      <c r="D224" s="6"/>
      <c r="E224" s="6"/>
      <c r="F224" s="6"/>
      <c r="G224" s="6"/>
      <c r="H224" s="6"/>
      <c r="I224" s="6"/>
      <c r="J224" s="6"/>
    </row>
    <row r="225" spans="3:10" x14ac:dyDescent="0.25">
      <c r="C225" s="6"/>
      <c r="D225" s="6"/>
      <c r="E225" s="6"/>
      <c r="F225" s="6"/>
      <c r="G225" s="6"/>
      <c r="H225" s="6"/>
      <c r="I225" s="6"/>
      <c r="J225" s="6"/>
    </row>
    <row r="226" spans="3:10" x14ac:dyDescent="0.25">
      <c r="C226" s="6"/>
      <c r="D226" s="6"/>
      <c r="E226" s="6"/>
      <c r="F226" s="6"/>
      <c r="G226" s="6"/>
      <c r="H226" s="6"/>
      <c r="I226" s="6"/>
      <c r="J226" s="6"/>
    </row>
    <row r="227" spans="3:10" x14ac:dyDescent="0.25">
      <c r="C227" s="6"/>
      <c r="D227" s="6"/>
      <c r="E227" s="6"/>
      <c r="F227" s="6"/>
      <c r="G227" s="6"/>
      <c r="H227" s="6"/>
      <c r="I227" s="6"/>
      <c r="J227" s="6"/>
    </row>
    <row r="228" spans="3:10" x14ac:dyDescent="0.25">
      <c r="C228" s="6"/>
      <c r="D228" s="6"/>
      <c r="E228" s="6"/>
      <c r="F228" s="6"/>
      <c r="G228" s="6"/>
      <c r="H228" s="6"/>
      <c r="I228" s="6"/>
      <c r="J228" s="6"/>
    </row>
    <row r="229" spans="3:10" x14ac:dyDescent="0.25">
      <c r="C229" s="6"/>
      <c r="D229" s="6"/>
      <c r="E229" s="6"/>
      <c r="F229" s="6"/>
      <c r="G229" s="6"/>
      <c r="H229" s="6"/>
      <c r="I229" s="6"/>
      <c r="J229" s="6"/>
    </row>
    <row r="230" spans="3:10" x14ac:dyDescent="0.25">
      <c r="C230" s="6"/>
      <c r="D230" s="6"/>
      <c r="E230" s="6"/>
      <c r="F230" s="6"/>
      <c r="G230" s="6"/>
      <c r="H230" s="6"/>
      <c r="I230" s="6"/>
      <c r="J230" s="6"/>
    </row>
    <row r="231" spans="3:10" x14ac:dyDescent="0.25">
      <c r="C231" s="6"/>
      <c r="D231" s="6"/>
      <c r="E231" s="6"/>
      <c r="F231" s="6"/>
      <c r="G231" s="6"/>
      <c r="H231" s="6"/>
      <c r="I231" s="6"/>
      <c r="J231" s="6"/>
    </row>
    <row r="232" spans="3:10" x14ac:dyDescent="0.25">
      <c r="C232" s="6"/>
      <c r="D232" s="6"/>
      <c r="E232" s="6"/>
      <c r="F232" s="6"/>
      <c r="G232" s="6"/>
      <c r="H232" s="6"/>
      <c r="I232" s="6"/>
      <c r="J232" s="6"/>
    </row>
    <row r="233" spans="3:10" x14ac:dyDescent="0.25">
      <c r="C233" s="6"/>
      <c r="D233" s="6"/>
      <c r="E233" s="6"/>
      <c r="F233" s="6"/>
      <c r="G233" s="6"/>
      <c r="H233" s="6"/>
      <c r="I233" s="6"/>
      <c r="J233" s="6"/>
    </row>
    <row r="234" spans="3:10" x14ac:dyDescent="0.25">
      <c r="C234" s="6"/>
      <c r="D234" s="6"/>
      <c r="E234" s="6"/>
      <c r="F234" s="6"/>
      <c r="G234" s="6"/>
      <c r="H234" s="6"/>
      <c r="I234" s="6"/>
      <c r="J234" s="6"/>
    </row>
    <row r="235" spans="3:10" x14ac:dyDescent="0.25">
      <c r="C235" s="6"/>
      <c r="D235" s="6"/>
      <c r="E235" s="6"/>
      <c r="F235" s="6"/>
      <c r="G235" s="6"/>
      <c r="H235" s="6"/>
      <c r="I235" s="6"/>
      <c r="J235" s="6"/>
    </row>
    <row r="236" spans="3:10" x14ac:dyDescent="0.25">
      <c r="C236" s="6"/>
      <c r="D236" s="6"/>
      <c r="E236" s="6"/>
      <c r="F236" s="6"/>
      <c r="G236" s="6"/>
      <c r="H236" s="6"/>
      <c r="I236" s="6"/>
      <c r="J236" s="6"/>
    </row>
    <row r="237" spans="3:10" x14ac:dyDescent="0.25">
      <c r="C237" s="6"/>
      <c r="D237" s="6"/>
      <c r="E237" s="6"/>
      <c r="F237" s="6"/>
      <c r="G237" s="6"/>
      <c r="H237" s="6"/>
      <c r="I237" s="6"/>
      <c r="J237" s="6"/>
    </row>
  </sheetData>
  <mergeCells count="3">
    <mergeCell ref="F4:G4"/>
    <mergeCell ref="I4:J4"/>
    <mergeCell ref="C4:D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K13"/>
  <sheetViews>
    <sheetView workbookViewId="0">
      <selection activeCell="F3" sqref="F3"/>
    </sheetView>
  </sheetViews>
  <sheetFormatPr defaultRowHeight="15" x14ac:dyDescent="0.25"/>
  <sheetData>
    <row r="3" spans="3:11" x14ac:dyDescent="0.25">
      <c r="F3" s="3" t="s">
        <v>57</v>
      </c>
    </row>
    <row r="5" spans="3:11" x14ac:dyDescent="0.25">
      <c r="C5" s="24" t="s">
        <v>58</v>
      </c>
      <c r="D5" s="13"/>
      <c r="E5" s="25" t="s">
        <v>5</v>
      </c>
      <c r="F5" s="25"/>
      <c r="G5" s="25"/>
      <c r="H5" s="24"/>
      <c r="I5" s="24"/>
      <c r="J5" s="25" t="s">
        <v>38</v>
      </c>
      <c r="K5" s="25"/>
    </row>
    <row r="6" spans="3:11" x14ac:dyDescent="0.25">
      <c r="C6" s="24"/>
      <c r="D6" s="13"/>
      <c r="E6" s="24">
        <v>1</v>
      </c>
      <c r="F6" s="24">
        <v>2</v>
      </c>
      <c r="G6" s="24">
        <v>3</v>
      </c>
      <c r="H6" s="24"/>
      <c r="I6" s="24"/>
      <c r="J6" s="24">
        <v>1</v>
      </c>
      <c r="K6" s="24">
        <v>2</v>
      </c>
    </row>
    <row r="7" spans="3:11" x14ac:dyDescent="0.25">
      <c r="C7" s="23">
        <v>0</v>
      </c>
      <c r="D7" s="6"/>
      <c r="E7" s="6">
        <v>100</v>
      </c>
      <c r="F7" s="6">
        <v>100</v>
      </c>
      <c r="G7" s="6">
        <v>100</v>
      </c>
      <c r="H7" s="6"/>
      <c r="I7" s="6"/>
      <c r="J7" s="6">
        <v>100</v>
      </c>
      <c r="K7" s="6">
        <v>100</v>
      </c>
    </row>
    <row r="8" spans="3:11" x14ac:dyDescent="0.25">
      <c r="C8" s="23">
        <v>1</v>
      </c>
      <c r="D8" s="6"/>
      <c r="E8" s="6">
        <v>100</v>
      </c>
      <c r="F8" s="6">
        <v>100</v>
      </c>
      <c r="G8" s="6">
        <v>100</v>
      </c>
      <c r="H8" s="6"/>
      <c r="I8" s="6"/>
      <c r="J8" s="6">
        <v>100</v>
      </c>
      <c r="K8" s="6">
        <v>100</v>
      </c>
    </row>
    <row r="9" spans="3:11" x14ac:dyDescent="0.25">
      <c r="C9" s="23">
        <v>2</v>
      </c>
      <c r="D9" s="6"/>
      <c r="E9" s="6">
        <v>100</v>
      </c>
      <c r="F9" s="6">
        <v>64.900000000000006</v>
      </c>
      <c r="G9" s="6">
        <v>100</v>
      </c>
      <c r="H9" s="6"/>
      <c r="I9" s="6"/>
      <c r="J9" s="6">
        <v>100</v>
      </c>
      <c r="K9" s="6">
        <v>100</v>
      </c>
    </row>
    <row r="10" spans="3:11" x14ac:dyDescent="0.25">
      <c r="C10" s="23">
        <v>4</v>
      </c>
      <c r="D10" s="6"/>
      <c r="E10" s="6">
        <v>81.400000000000006</v>
      </c>
      <c r="F10" s="6">
        <v>74.900000000000006</v>
      </c>
      <c r="G10" s="6">
        <v>83.1</v>
      </c>
      <c r="H10" s="6"/>
      <c r="I10" s="6"/>
      <c r="J10" s="6">
        <v>100</v>
      </c>
      <c r="K10" s="6">
        <v>100</v>
      </c>
    </row>
    <row r="11" spans="3:11" x14ac:dyDescent="0.25">
      <c r="C11" s="23">
        <v>6</v>
      </c>
      <c r="D11" s="6"/>
      <c r="E11" s="6">
        <v>28.6</v>
      </c>
      <c r="F11" s="6">
        <v>0</v>
      </c>
      <c r="G11" s="6">
        <v>13.2</v>
      </c>
      <c r="H11" s="6"/>
      <c r="I11" s="6"/>
      <c r="J11" s="6">
        <v>100</v>
      </c>
      <c r="K11" s="6">
        <v>100</v>
      </c>
    </row>
    <row r="12" spans="3:11" x14ac:dyDescent="0.25">
      <c r="C12" s="23">
        <v>8</v>
      </c>
      <c r="D12" s="6"/>
      <c r="E12" s="6">
        <v>0</v>
      </c>
      <c r="F12" s="6">
        <v>0</v>
      </c>
      <c r="G12" s="6">
        <v>0</v>
      </c>
      <c r="H12" s="6"/>
      <c r="I12" s="6"/>
      <c r="J12" s="6">
        <v>80.2</v>
      </c>
      <c r="K12" s="6">
        <v>100</v>
      </c>
    </row>
    <row r="13" spans="3:11" x14ac:dyDescent="0.25">
      <c r="C13" s="23">
        <v>10</v>
      </c>
      <c r="D13" s="6"/>
      <c r="E13" s="6">
        <v>0</v>
      </c>
      <c r="F13" s="6">
        <v>0</v>
      </c>
      <c r="G13" s="6">
        <v>0</v>
      </c>
      <c r="H13" s="6"/>
      <c r="I13" s="6"/>
      <c r="J13" s="6">
        <v>67.5</v>
      </c>
      <c r="K13" s="6">
        <v>100</v>
      </c>
    </row>
  </sheetData>
  <mergeCells count="2">
    <mergeCell ref="E5:G5"/>
    <mergeCell ref="J5:K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G12"/>
  <sheetViews>
    <sheetView workbookViewId="0">
      <selection activeCell="O26" sqref="O26"/>
    </sheetView>
  </sheetViews>
  <sheetFormatPr defaultRowHeight="15" x14ac:dyDescent="0.25"/>
  <cols>
    <col min="3" max="4" width="11.28515625" customWidth="1"/>
  </cols>
  <sheetData>
    <row r="3" spans="3:7" x14ac:dyDescent="0.25">
      <c r="E3" s="3" t="s">
        <v>57</v>
      </c>
      <c r="F3" s="3"/>
    </row>
    <row r="5" spans="3:7" x14ac:dyDescent="0.25">
      <c r="C5" s="24" t="s">
        <v>60</v>
      </c>
      <c r="D5" s="13"/>
      <c r="E5" s="24" t="s">
        <v>59</v>
      </c>
      <c r="F5" s="24"/>
      <c r="G5" s="24" t="s">
        <v>38</v>
      </c>
    </row>
    <row r="6" spans="3:7" x14ac:dyDescent="0.25">
      <c r="C6" s="23">
        <v>0</v>
      </c>
      <c r="D6" s="6"/>
      <c r="E6" s="6">
        <v>100</v>
      </c>
      <c r="F6" s="6"/>
      <c r="G6" s="6">
        <v>100</v>
      </c>
    </row>
    <row r="7" spans="3:7" x14ac:dyDescent="0.25">
      <c r="C7" s="23">
        <v>4</v>
      </c>
      <c r="D7" s="6"/>
      <c r="E7" s="6">
        <v>84.23</v>
      </c>
      <c r="F7" s="6"/>
      <c r="G7" s="6">
        <v>70.5</v>
      </c>
    </row>
    <row r="8" spans="3:7" x14ac:dyDescent="0.25">
      <c r="C8" s="23">
        <v>7</v>
      </c>
      <c r="D8" s="6"/>
      <c r="E8" s="6">
        <v>80.430000000000007</v>
      </c>
      <c r="F8" s="6"/>
      <c r="G8" s="6">
        <v>50.39</v>
      </c>
    </row>
    <row r="9" spans="3:7" x14ac:dyDescent="0.25">
      <c r="C9" s="23">
        <v>9</v>
      </c>
      <c r="D9" s="6"/>
      <c r="E9" s="6">
        <v>69.06</v>
      </c>
      <c r="F9" s="6"/>
      <c r="G9" s="6">
        <v>48.75</v>
      </c>
    </row>
    <row r="10" spans="3:7" x14ac:dyDescent="0.25">
      <c r="C10" s="23">
        <v>11</v>
      </c>
      <c r="D10" s="6"/>
      <c r="E10" s="6">
        <v>70.42</v>
      </c>
      <c r="F10" s="6"/>
      <c r="G10" s="6">
        <v>44.57</v>
      </c>
    </row>
    <row r="11" spans="3:7" x14ac:dyDescent="0.25">
      <c r="C11" s="23">
        <v>14</v>
      </c>
      <c r="D11" s="6"/>
      <c r="E11" s="6">
        <v>86.51</v>
      </c>
      <c r="F11" s="6"/>
      <c r="G11" s="6">
        <v>47.43</v>
      </c>
    </row>
    <row r="12" spans="3:7" x14ac:dyDescent="0.25">
      <c r="C12" s="23">
        <v>24</v>
      </c>
      <c r="D12" s="6"/>
      <c r="E12" s="6">
        <v>79.34</v>
      </c>
      <c r="F12" s="6"/>
      <c r="G12" s="6">
        <v>16.079999999999998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92"/>
  <sheetViews>
    <sheetView workbookViewId="0">
      <selection activeCell="N25" sqref="N25"/>
    </sheetView>
  </sheetViews>
  <sheetFormatPr defaultRowHeight="15" x14ac:dyDescent="0.25"/>
  <cols>
    <col min="2" max="2" width="11.85546875" customWidth="1"/>
    <col min="8" max="8" width="12.28515625" customWidth="1"/>
    <col min="14" max="14" width="11.28515625" customWidth="1"/>
  </cols>
  <sheetData>
    <row r="1" spans="2:21" x14ac:dyDescent="0.25">
      <c r="S1" t="s">
        <v>8</v>
      </c>
    </row>
    <row r="2" spans="2:21" x14ac:dyDescent="0.25">
      <c r="C2" t="s">
        <v>26</v>
      </c>
      <c r="I2" t="s">
        <v>27</v>
      </c>
      <c r="O2" t="s">
        <v>30</v>
      </c>
    </row>
    <row r="3" spans="2:21" x14ac:dyDescent="0.25">
      <c r="T3" t="s">
        <v>6</v>
      </c>
      <c r="U3" t="s">
        <v>7</v>
      </c>
    </row>
    <row r="4" spans="2:21" x14ac:dyDescent="0.25">
      <c r="B4" t="s">
        <v>2</v>
      </c>
      <c r="C4" s="27" t="s">
        <v>31</v>
      </c>
      <c r="D4" s="27"/>
      <c r="E4" s="27"/>
      <c r="H4" t="s">
        <v>2</v>
      </c>
      <c r="I4" s="27" t="s">
        <v>31</v>
      </c>
      <c r="J4" s="27"/>
      <c r="K4" s="27"/>
      <c r="N4" t="s">
        <v>2</v>
      </c>
      <c r="O4" s="12" t="s">
        <v>31</v>
      </c>
      <c r="S4" t="s">
        <v>9</v>
      </c>
      <c r="T4">
        <v>1</v>
      </c>
      <c r="U4" s="7">
        <v>1.0000000000000001E-9</v>
      </c>
    </row>
    <row r="5" spans="2:21" x14ac:dyDescent="0.25">
      <c r="C5">
        <v>1</v>
      </c>
      <c r="D5">
        <v>2</v>
      </c>
      <c r="E5">
        <v>3</v>
      </c>
      <c r="I5">
        <v>1</v>
      </c>
      <c r="J5">
        <v>2</v>
      </c>
      <c r="K5">
        <v>3</v>
      </c>
      <c r="S5" t="s">
        <v>10</v>
      </c>
      <c r="T5">
        <v>0.35</v>
      </c>
      <c r="U5" s="7">
        <v>3.4999999999999998E-10</v>
      </c>
    </row>
    <row r="6" spans="2:21" x14ac:dyDescent="0.25">
      <c r="B6" s="2">
        <v>-12</v>
      </c>
      <c r="D6" s="11">
        <v>138.5</v>
      </c>
      <c r="E6" s="10">
        <v>123</v>
      </c>
      <c r="H6" s="2">
        <v>-12</v>
      </c>
      <c r="J6" s="10">
        <v>82.5</v>
      </c>
      <c r="K6" s="10">
        <v>201.5</v>
      </c>
      <c r="N6" s="2">
        <v>-12</v>
      </c>
      <c r="S6" t="s">
        <v>19</v>
      </c>
      <c r="U6" s="7">
        <f>U4/U5</f>
        <v>2.8571428571428577</v>
      </c>
    </row>
    <row r="7" spans="2:21" x14ac:dyDescent="0.25">
      <c r="B7" s="2">
        <v>-11</v>
      </c>
      <c r="D7" s="11">
        <v>136.5</v>
      </c>
      <c r="E7" s="10">
        <v>107</v>
      </c>
      <c r="H7" s="2">
        <v>-11</v>
      </c>
      <c r="J7" s="10">
        <v>77</v>
      </c>
      <c r="K7" s="10">
        <v>208</v>
      </c>
      <c r="N7" s="2">
        <v>-11</v>
      </c>
      <c r="S7" t="s">
        <v>20</v>
      </c>
      <c r="U7" s="7">
        <f>1+U6</f>
        <v>3.8571428571428577</v>
      </c>
    </row>
    <row r="8" spans="2:21" x14ac:dyDescent="0.25">
      <c r="B8" s="2">
        <v>-10</v>
      </c>
      <c r="C8" s="10">
        <v>281</v>
      </c>
      <c r="D8" s="11">
        <v>111</v>
      </c>
      <c r="E8" s="10">
        <v>123</v>
      </c>
      <c r="H8" s="2">
        <v>-10</v>
      </c>
      <c r="I8" s="10">
        <v>190</v>
      </c>
      <c r="J8" s="10">
        <v>89.5</v>
      </c>
      <c r="K8" s="10">
        <v>170.5</v>
      </c>
      <c r="N8" s="2">
        <v>-10</v>
      </c>
    </row>
    <row r="9" spans="2:21" x14ac:dyDescent="0.25">
      <c r="B9" s="2">
        <v>-9</v>
      </c>
      <c r="C9" s="10">
        <v>245.5</v>
      </c>
      <c r="D9" s="11">
        <v>150</v>
      </c>
      <c r="E9" s="10">
        <v>134</v>
      </c>
      <c r="H9" s="2">
        <v>-9</v>
      </c>
      <c r="I9" s="10">
        <v>194</v>
      </c>
      <c r="J9" s="10">
        <v>79</v>
      </c>
      <c r="K9" s="10">
        <v>183</v>
      </c>
      <c r="N9" s="2">
        <v>-9</v>
      </c>
      <c r="O9" s="10">
        <v>37.5</v>
      </c>
    </row>
    <row r="10" spans="2:21" x14ac:dyDescent="0.25">
      <c r="B10" s="2">
        <v>-8</v>
      </c>
      <c r="C10" s="10">
        <v>148</v>
      </c>
      <c r="D10" s="11">
        <v>109</v>
      </c>
      <c r="E10" s="10">
        <v>108</v>
      </c>
      <c r="H10" s="2">
        <v>-8</v>
      </c>
      <c r="I10" s="10">
        <v>84</v>
      </c>
      <c r="J10" s="10">
        <v>43</v>
      </c>
      <c r="K10" s="10">
        <v>164</v>
      </c>
      <c r="N10" s="2">
        <v>-8</v>
      </c>
      <c r="O10" s="10">
        <v>33</v>
      </c>
    </row>
    <row r="11" spans="2:21" x14ac:dyDescent="0.25">
      <c r="B11" s="2">
        <v>-7</v>
      </c>
      <c r="C11" s="10">
        <v>59.5</v>
      </c>
      <c r="D11" s="11">
        <v>57</v>
      </c>
      <c r="E11" s="10">
        <v>70</v>
      </c>
      <c r="H11" s="2">
        <v>-7</v>
      </c>
      <c r="I11" s="10">
        <v>44.5</v>
      </c>
      <c r="J11" s="10">
        <v>20</v>
      </c>
      <c r="K11" s="10">
        <v>152.5</v>
      </c>
      <c r="N11" s="2">
        <v>-7</v>
      </c>
      <c r="O11" s="10">
        <v>29</v>
      </c>
    </row>
    <row r="12" spans="2:21" x14ac:dyDescent="0.25">
      <c r="B12" s="2">
        <v>-6</v>
      </c>
      <c r="C12" s="10">
        <v>41</v>
      </c>
      <c r="D12" s="11">
        <v>33</v>
      </c>
      <c r="E12" s="10">
        <v>33.5</v>
      </c>
      <c r="H12" s="2">
        <v>-6</v>
      </c>
      <c r="I12" s="10">
        <v>38</v>
      </c>
      <c r="J12" s="10">
        <v>14</v>
      </c>
      <c r="K12" s="10">
        <v>51.5</v>
      </c>
      <c r="N12" s="2">
        <v>-6</v>
      </c>
      <c r="O12" s="10">
        <v>20.5</v>
      </c>
    </row>
    <row r="13" spans="2:21" x14ac:dyDescent="0.25">
      <c r="B13" s="2">
        <v>-5</v>
      </c>
      <c r="D13" s="11">
        <v>24.5</v>
      </c>
      <c r="E13" s="10">
        <v>42</v>
      </c>
      <c r="H13" s="2">
        <v>-5</v>
      </c>
      <c r="J13" s="10">
        <v>17.5</v>
      </c>
      <c r="K13" s="10">
        <v>70</v>
      </c>
      <c r="N13" s="2">
        <v>-5</v>
      </c>
      <c r="O13" s="10">
        <v>27</v>
      </c>
    </row>
    <row r="15" spans="2:21" x14ac:dyDescent="0.25">
      <c r="B15" s="3" t="s">
        <v>0</v>
      </c>
      <c r="C15" s="6">
        <v>-8.1039999999999992</v>
      </c>
      <c r="D15" s="5">
        <v>-7.407</v>
      </c>
      <c r="E15" s="5">
        <v>-7.21</v>
      </c>
      <c r="H15" s="3" t="s">
        <v>0</v>
      </c>
      <c r="I15" s="6">
        <v>-8.2769999999999992</v>
      </c>
      <c r="J15">
        <v>-8.1280000000000001</v>
      </c>
      <c r="K15" s="5">
        <v>-6.774</v>
      </c>
    </row>
    <row r="16" spans="2:21" x14ac:dyDescent="0.25">
      <c r="B16" s="4" t="s">
        <v>1</v>
      </c>
      <c r="C16" s="6">
        <v>7.8670000000000002E-9</v>
      </c>
      <c r="D16" s="5">
        <v>3.9190000000000002E-8</v>
      </c>
      <c r="E16" s="5">
        <v>6.1690000000000005E-8</v>
      </c>
      <c r="H16" s="4" t="s">
        <v>1</v>
      </c>
      <c r="I16" s="6">
        <v>5.2849999999999998E-9</v>
      </c>
      <c r="J16">
        <v>7.4490000000000002E-9</v>
      </c>
      <c r="K16" s="5">
        <v>1.6820000000000001E-7</v>
      </c>
    </row>
    <row r="22" spans="2:11" x14ac:dyDescent="0.25">
      <c r="C22" t="s">
        <v>28</v>
      </c>
      <c r="I22" t="s">
        <v>29</v>
      </c>
    </row>
    <row r="24" spans="2:11" x14ac:dyDescent="0.25">
      <c r="B24" t="s">
        <v>2</v>
      </c>
      <c r="C24" s="27" t="s">
        <v>31</v>
      </c>
      <c r="D24" s="27"/>
      <c r="E24" s="27"/>
      <c r="H24" t="s">
        <v>2</v>
      </c>
      <c r="I24" s="27" t="s">
        <v>31</v>
      </c>
      <c r="J24" s="27"/>
      <c r="K24" s="27"/>
    </row>
    <row r="25" spans="2:11" x14ac:dyDescent="0.25">
      <c r="C25">
        <v>1</v>
      </c>
      <c r="D25">
        <v>2</v>
      </c>
      <c r="E25">
        <v>3</v>
      </c>
      <c r="I25">
        <v>1</v>
      </c>
      <c r="J25">
        <v>2</v>
      </c>
      <c r="K25">
        <v>3</v>
      </c>
    </row>
    <row r="26" spans="2:11" x14ac:dyDescent="0.25">
      <c r="B26" s="2">
        <v>-12</v>
      </c>
      <c r="D26" s="10">
        <v>200.5</v>
      </c>
      <c r="E26" s="10">
        <v>182.5</v>
      </c>
      <c r="H26" s="2">
        <v>-12</v>
      </c>
      <c r="J26" s="1">
        <v>130.5</v>
      </c>
      <c r="K26" s="10">
        <v>114.5</v>
      </c>
    </row>
    <row r="27" spans="2:11" x14ac:dyDescent="0.25">
      <c r="B27" s="2">
        <v>-11</v>
      </c>
      <c r="D27" s="10">
        <v>193</v>
      </c>
      <c r="E27" s="10">
        <v>171.5</v>
      </c>
      <c r="H27" s="2">
        <v>-11</v>
      </c>
      <c r="J27" s="1">
        <v>139</v>
      </c>
      <c r="K27" s="10">
        <v>139</v>
      </c>
    </row>
    <row r="28" spans="2:11" x14ac:dyDescent="0.25">
      <c r="B28" s="2">
        <v>-10</v>
      </c>
      <c r="C28" s="10">
        <v>117.5</v>
      </c>
      <c r="D28" s="10">
        <v>193.5</v>
      </c>
      <c r="E28" s="10">
        <v>177.5</v>
      </c>
      <c r="H28" s="2">
        <v>-10</v>
      </c>
      <c r="I28" s="10">
        <v>173</v>
      </c>
      <c r="J28" s="1">
        <v>155</v>
      </c>
      <c r="K28" s="10">
        <v>60.5</v>
      </c>
    </row>
    <row r="29" spans="2:11" x14ac:dyDescent="0.25">
      <c r="B29" s="2">
        <v>-9</v>
      </c>
      <c r="C29" s="10">
        <v>107</v>
      </c>
      <c r="D29" s="10">
        <v>167.5</v>
      </c>
      <c r="E29" s="10">
        <v>181.5</v>
      </c>
      <c r="H29" s="2">
        <v>-9</v>
      </c>
      <c r="I29" s="10">
        <v>188</v>
      </c>
      <c r="J29" s="1">
        <v>146.5</v>
      </c>
      <c r="K29" s="10">
        <v>79</v>
      </c>
    </row>
    <row r="30" spans="2:11" x14ac:dyDescent="0.25">
      <c r="B30" s="2">
        <v>-8</v>
      </c>
      <c r="C30" s="10">
        <v>84.5</v>
      </c>
      <c r="D30" s="10">
        <v>120.5</v>
      </c>
      <c r="E30" s="10">
        <v>103</v>
      </c>
      <c r="H30" s="2">
        <v>-8</v>
      </c>
      <c r="I30" s="10">
        <v>75.5</v>
      </c>
      <c r="J30" s="1">
        <v>68.5</v>
      </c>
      <c r="K30" s="10">
        <v>95.5</v>
      </c>
    </row>
    <row r="31" spans="2:11" x14ac:dyDescent="0.25">
      <c r="B31" s="2">
        <v>-7</v>
      </c>
      <c r="C31" s="10">
        <v>36</v>
      </c>
      <c r="D31" s="10">
        <v>51</v>
      </c>
      <c r="E31" s="10">
        <v>375</v>
      </c>
      <c r="H31" s="2">
        <v>-7</v>
      </c>
      <c r="I31" s="10">
        <v>25.5</v>
      </c>
      <c r="J31" s="1">
        <v>19.5</v>
      </c>
      <c r="K31" s="10">
        <v>33</v>
      </c>
    </row>
    <row r="32" spans="2:11" x14ac:dyDescent="0.25">
      <c r="B32" s="2">
        <v>-6</v>
      </c>
      <c r="C32" s="10">
        <v>32</v>
      </c>
      <c r="D32" s="10">
        <v>30</v>
      </c>
      <c r="E32" s="10">
        <v>36.5</v>
      </c>
      <c r="H32" s="2">
        <v>-6</v>
      </c>
      <c r="I32" s="10">
        <v>18.5</v>
      </c>
      <c r="J32" s="1">
        <v>11.5</v>
      </c>
      <c r="K32" s="10">
        <v>27</v>
      </c>
    </row>
    <row r="33" spans="2:15" x14ac:dyDescent="0.25">
      <c r="B33" s="2">
        <v>-5</v>
      </c>
      <c r="D33" s="10">
        <v>34</v>
      </c>
      <c r="E33" s="10">
        <v>22.5</v>
      </c>
      <c r="H33" s="2">
        <v>-5</v>
      </c>
      <c r="J33" s="1">
        <v>10</v>
      </c>
      <c r="K33" s="10">
        <v>30</v>
      </c>
    </row>
    <row r="35" spans="2:15" x14ac:dyDescent="0.25">
      <c r="B35" s="3" t="s">
        <v>0</v>
      </c>
      <c r="C35" s="5">
        <v>-7.798</v>
      </c>
      <c r="D35" s="5">
        <v>-7.9480000000000004</v>
      </c>
      <c r="E35" s="5">
        <v>-5.94</v>
      </c>
      <c r="H35" s="3" t="s">
        <v>0</v>
      </c>
      <c r="I35" s="5">
        <v>-8.1780000000000008</v>
      </c>
      <c r="J35" s="5">
        <v>-8.0410000000000004</v>
      </c>
      <c r="K35" s="5">
        <v>-7.5129999999999999</v>
      </c>
    </row>
    <row r="36" spans="2:15" x14ac:dyDescent="0.25">
      <c r="B36" s="4" t="s">
        <v>1</v>
      </c>
      <c r="C36" s="5">
        <v>1.592E-8</v>
      </c>
      <c r="D36" s="5">
        <v>1.1280000000000001E-8</v>
      </c>
      <c r="E36" s="5">
        <v>1.1480000000000001E-6</v>
      </c>
      <c r="H36" s="4" t="s">
        <v>1</v>
      </c>
      <c r="I36" s="5">
        <v>6.6430000000000003E-9</v>
      </c>
      <c r="J36" s="5">
        <v>9.0930000000000008E-9</v>
      </c>
      <c r="K36" s="5">
        <v>3.0699999999999997E-8</v>
      </c>
    </row>
    <row r="41" spans="2:15" x14ac:dyDescent="0.25">
      <c r="C41" s="5"/>
      <c r="H41" s="5"/>
    </row>
    <row r="42" spans="2:15" x14ac:dyDescent="0.25">
      <c r="C42" t="s">
        <v>32</v>
      </c>
      <c r="I42" t="s">
        <v>33</v>
      </c>
      <c r="O42" t="s">
        <v>30</v>
      </c>
    </row>
    <row r="44" spans="2:15" x14ac:dyDescent="0.25">
      <c r="B44" t="s">
        <v>2</v>
      </c>
      <c r="C44" s="27" t="s">
        <v>31</v>
      </c>
      <c r="D44" s="27"/>
      <c r="E44" s="27"/>
      <c r="H44" t="s">
        <v>2</v>
      </c>
      <c r="I44" s="27" t="s">
        <v>31</v>
      </c>
      <c r="J44" s="27"/>
      <c r="K44" s="27"/>
      <c r="N44" t="s">
        <v>2</v>
      </c>
      <c r="O44" s="12" t="s">
        <v>31</v>
      </c>
    </row>
    <row r="45" spans="2:15" x14ac:dyDescent="0.25">
      <c r="C45" t="s">
        <v>3</v>
      </c>
      <c r="D45" t="s">
        <v>4</v>
      </c>
      <c r="I45" t="s">
        <v>3</v>
      </c>
      <c r="J45" t="s">
        <v>4</v>
      </c>
    </row>
    <row r="46" spans="2:15" x14ac:dyDescent="0.25">
      <c r="B46" s="2">
        <v>-12</v>
      </c>
      <c r="D46" s="11">
        <v>340.5</v>
      </c>
      <c r="E46" s="10"/>
      <c r="H46" s="2">
        <v>-12</v>
      </c>
      <c r="J46" s="10">
        <v>198.5</v>
      </c>
      <c r="K46" s="10"/>
      <c r="N46" s="2">
        <v>-12</v>
      </c>
      <c r="O46">
        <v>26</v>
      </c>
    </row>
    <row r="47" spans="2:15" x14ac:dyDescent="0.25">
      <c r="B47" s="2">
        <v>-11</v>
      </c>
      <c r="D47" s="11">
        <v>325.5</v>
      </c>
      <c r="E47" s="10"/>
      <c r="H47" s="2">
        <v>-11</v>
      </c>
      <c r="J47" s="10">
        <v>197.5</v>
      </c>
      <c r="K47" s="10"/>
      <c r="N47" s="2">
        <v>-11</v>
      </c>
      <c r="O47">
        <v>64</v>
      </c>
    </row>
    <row r="48" spans="2:15" x14ac:dyDescent="0.25">
      <c r="B48" s="2">
        <v>-10</v>
      </c>
      <c r="C48" s="10">
        <v>111</v>
      </c>
      <c r="D48" s="11">
        <v>294.5</v>
      </c>
      <c r="E48" s="10"/>
      <c r="H48" s="2">
        <v>-10</v>
      </c>
      <c r="I48" s="10">
        <v>83</v>
      </c>
      <c r="J48" s="10">
        <v>188.5</v>
      </c>
      <c r="K48" s="10"/>
      <c r="N48" s="2">
        <v>-10</v>
      </c>
      <c r="O48">
        <v>31</v>
      </c>
    </row>
    <row r="49" spans="2:15" x14ac:dyDescent="0.25">
      <c r="B49" s="2">
        <v>-9</v>
      </c>
      <c r="C49" s="10">
        <v>150</v>
      </c>
      <c r="D49" s="11">
        <v>289</v>
      </c>
      <c r="E49" s="10"/>
      <c r="H49" s="2">
        <v>-9</v>
      </c>
      <c r="I49" s="10">
        <v>79</v>
      </c>
      <c r="J49" s="10">
        <v>179.5</v>
      </c>
      <c r="K49" s="10"/>
      <c r="N49" s="2">
        <v>-9</v>
      </c>
      <c r="O49" s="10">
        <v>36.5</v>
      </c>
    </row>
    <row r="50" spans="2:15" x14ac:dyDescent="0.25">
      <c r="B50" s="2">
        <v>-8</v>
      </c>
      <c r="C50" s="10">
        <v>109</v>
      </c>
      <c r="D50" s="11">
        <v>170.5</v>
      </c>
      <c r="E50" s="10"/>
      <c r="H50" s="2">
        <v>-8</v>
      </c>
      <c r="I50" s="10">
        <v>43</v>
      </c>
      <c r="J50" s="10">
        <v>154.5</v>
      </c>
      <c r="K50" s="10"/>
      <c r="N50" s="2">
        <v>-8</v>
      </c>
      <c r="O50" s="10">
        <v>37.5</v>
      </c>
    </row>
    <row r="51" spans="2:15" x14ac:dyDescent="0.25">
      <c r="B51" s="2">
        <v>-7</v>
      </c>
      <c r="C51" s="10">
        <v>57</v>
      </c>
      <c r="D51" s="11">
        <v>45</v>
      </c>
      <c r="E51" s="10"/>
      <c r="H51" s="2">
        <v>-7</v>
      </c>
      <c r="I51" s="10">
        <v>20</v>
      </c>
      <c r="J51" s="10">
        <v>92.5</v>
      </c>
      <c r="K51" s="10"/>
      <c r="N51" s="2">
        <v>-7</v>
      </c>
      <c r="O51" s="10">
        <v>31</v>
      </c>
    </row>
    <row r="52" spans="2:15" x14ac:dyDescent="0.25">
      <c r="B52" s="2">
        <v>-6</v>
      </c>
      <c r="C52" s="10">
        <v>33</v>
      </c>
      <c r="D52" s="11">
        <v>55</v>
      </c>
      <c r="E52" s="10"/>
      <c r="H52" s="2">
        <v>-6</v>
      </c>
      <c r="I52" s="10">
        <v>14</v>
      </c>
      <c r="J52" s="10">
        <v>107.5</v>
      </c>
      <c r="K52" s="10"/>
      <c r="N52" s="2">
        <v>-6</v>
      </c>
      <c r="O52" s="10">
        <v>22</v>
      </c>
    </row>
    <row r="53" spans="2:15" x14ac:dyDescent="0.25">
      <c r="B53" s="2">
        <v>-5</v>
      </c>
      <c r="C53">
        <v>24.5</v>
      </c>
      <c r="D53" s="11">
        <v>76</v>
      </c>
      <c r="E53" s="10"/>
      <c r="H53" s="2">
        <v>-5</v>
      </c>
      <c r="I53">
        <v>17.5</v>
      </c>
      <c r="J53" s="10">
        <v>72.5</v>
      </c>
      <c r="K53" s="10"/>
      <c r="N53" s="2">
        <v>-5</v>
      </c>
      <c r="O53" s="10">
        <v>18</v>
      </c>
    </row>
    <row r="55" spans="2:15" x14ac:dyDescent="0.25">
      <c r="B55" s="3" t="s">
        <v>0</v>
      </c>
      <c r="C55" s="6">
        <v>-7.3570000000000002</v>
      </c>
      <c r="D55" s="6">
        <v>-8.1660000000000004</v>
      </c>
      <c r="E55" s="5"/>
      <c r="H55" s="3" t="s">
        <v>0</v>
      </c>
      <c r="I55" s="6">
        <v>-8.1649999999999991</v>
      </c>
      <c r="J55" s="6">
        <v>-7.8319999999999999</v>
      </c>
      <c r="K55" s="5"/>
    </row>
    <row r="56" spans="2:15" x14ac:dyDescent="0.25">
      <c r="B56" s="4" t="s">
        <v>1</v>
      </c>
      <c r="C56" s="6">
        <v>4.3980000000000001E-8</v>
      </c>
      <c r="D56" s="6">
        <v>6.8210000000000003E-9</v>
      </c>
      <c r="E56" s="5"/>
      <c r="H56" s="4" t="s">
        <v>1</v>
      </c>
      <c r="I56" s="6">
        <v>6.8439999999999999E-9</v>
      </c>
      <c r="J56" s="6">
        <v>1.473E-8</v>
      </c>
      <c r="K56" s="5"/>
    </row>
    <row r="60" spans="2:15" x14ac:dyDescent="0.25">
      <c r="M60" t="s">
        <v>8</v>
      </c>
    </row>
    <row r="62" spans="2:15" x14ac:dyDescent="0.25">
      <c r="N62" t="s">
        <v>6</v>
      </c>
      <c r="O62" t="s">
        <v>7</v>
      </c>
    </row>
    <row r="63" spans="2:15" x14ac:dyDescent="0.25">
      <c r="M63" t="s">
        <v>9</v>
      </c>
      <c r="N63">
        <v>1</v>
      </c>
      <c r="O63" s="7">
        <v>1.0000000000000001E-9</v>
      </c>
    </row>
    <row r="64" spans="2:15" x14ac:dyDescent="0.25">
      <c r="M64" t="s">
        <v>10</v>
      </c>
      <c r="N64">
        <v>0.35</v>
      </c>
      <c r="O64" s="7">
        <v>3.4999999999999998E-10</v>
      </c>
    </row>
    <row r="65" spans="2:15" x14ac:dyDescent="0.25">
      <c r="B65" t="s">
        <v>11</v>
      </c>
      <c r="C65" t="s">
        <v>12</v>
      </c>
      <c r="D65" t="s">
        <v>13</v>
      </c>
      <c r="E65" t="s">
        <v>14</v>
      </c>
      <c r="F65" t="s">
        <v>15</v>
      </c>
      <c r="G65" t="s">
        <v>16</v>
      </c>
      <c r="H65" t="s">
        <v>17</v>
      </c>
      <c r="I65" t="s">
        <v>18</v>
      </c>
      <c r="M65" t="s">
        <v>19</v>
      </c>
      <c r="O65" s="7">
        <f>O63/O64</f>
        <v>2.8571428571428577</v>
      </c>
    </row>
    <row r="66" spans="2:15" x14ac:dyDescent="0.25">
      <c r="B66">
        <v>1</v>
      </c>
      <c r="C66" s="6">
        <v>-8.1029999999999998</v>
      </c>
      <c r="D66" s="7">
        <f>10^C66/O66</f>
        <v>2.0451928975295789E-9</v>
      </c>
      <c r="E66">
        <f>-LOG(D66)</f>
        <v>8.6892657241447324</v>
      </c>
      <c r="M66" t="s">
        <v>20</v>
      </c>
      <c r="O66" s="7">
        <f>1+O65</f>
        <v>3.8571428571428577</v>
      </c>
    </row>
    <row r="67" spans="2:15" x14ac:dyDescent="0.25">
      <c r="B67">
        <v>2</v>
      </c>
      <c r="C67" s="6">
        <f>'[1]1hr sol'!$K$27</f>
        <v>-7.4050000000000002</v>
      </c>
      <c r="D67" s="7">
        <f>10^C67/O66</f>
        <v>1.0203150104409004E-8</v>
      </c>
      <c r="E67">
        <f>-LOG(D67)</f>
        <v>7.991265724144732</v>
      </c>
      <c r="F67">
        <f>AVERAGE(E66:E68)</f>
        <v>8.1585990574780656</v>
      </c>
      <c r="G67">
        <f>_xlfn.STDEV.S(E66:E68)</f>
        <v>0.46990353620007347</v>
      </c>
      <c r="H67">
        <f>COUNT(E66:E68)</f>
        <v>3</v>
      </c>
      <c r="I67">
        <f>G67/SQRT(H67)</f>
        <v>0.27129893311826947</v>
      </c>
    </row>
    <row r="68" spans="2:15" x14ac:dyDescent="0.25">
      <c r="B68">
        <v>3</v>
      </c>
      <c r="C68" s="6">
        <f>'[1]1hr sol'!$T$27</f>
        <v>-7.2089999999999996</v>
      </c>
      <c r="D68" s="7">
        <f>10^C68/O66</f>
        <v>1.6022647410995941E-8</v>
      </c>
      <c r="E68">
        <f>-LOG(D68)</f>
        <v>7.7952657241447314</v>
      </c>
    </row>
    <row r="69" spans="2:15" x14ac:dyDescent="0.25">
      <c r="E69" s="7"/>
    </row>
    <row r="70" spans="2:15" x14ac:dyDescent="0.25">
      <c r="B70" t="s">
        <v>21</v>
      </c>
      <c r="E70" s="7"/>
    </row>
    <row r="71" spans="2:15" x14ac:dyDescent="0.25">
      <c r="B71">
        <v>1</v>
      </c>
      <c r="C71" s="6">
        <f>'[1]1hr sol'!$F$27</f>
        <v>-8.2769999999999992</v>
      </c>
      <c r="D71" s="7">
        <f>10^C71/O66</f>
        <v>1.3700432453430593E-9</v>
      </c>
      <c r="E71">
        <f>-LOG(D71)</f>
        <v>8.8632657241447301</v>
      </c>
    </row>
    <row r="72" spans="2:15" x14ac:dyDescent="0.25">
      <c r="B72">
        <v>2</v>
      </c>
      <c r="C72" s="6">
        <f>'[1]1hr sol'!$O$27</f>
        <v>-8.1280000000000001</v>
      </c>
      <c r="D72" s="7">
        <f>10^C72/O66</f>
        <v>1.9307865990155218E-9</v>
      </c>
      <c r="E72">
        <f>-LOG(D72)</f>
        <v>8.714265724144731</v>
      </c>
      <c r="F72">
        <f>AVERAGE(E71:E73)</f>
        <v>8.3125990574780655</v>
      </c>
      <c r="G72">
        <f>_xlfn.STDEV.S(E71:E73)</f>
        <v>0.82810285190508315</v>
      </c>
      <c r="H72">
        <f>COUNT(E71:E73)</f>
        <v>3</v>
      </c>
      <c r="I72">
        <f>G72/SQRT(H72)</f>
        <v>0.47810540446409661</v>
      </c>
      <c r="J72">
        <f t="shared" ref="J72:J87" si="0">H72/SQRT(I72)</f>
        <v>4.338698066161208</v>
      </c>
    </row>
    <row r="73" spans="2:15" x14ac:dyDescent="0.25">
      <c r="B73">
        <v>3</v>
      </c>
      <c r="C73" s="6">
        <f>'[1]1hr sol'!$X$27</f>
        <v>-6.774</v>
      </c>
      <c r="D73" s="7">
        <f>10^C73/O66</f>
        <v>4.3624883064789803E-8</v>
      </c>
      <c r="E73">
        <f>-LOG(D73)</f>
        <v>7.3602657241447318</v>
      </c>
    </row>
    <row r="74" spans="2:15" x14ac:dyDescent="0.25">
      <c r="C74" s="6"/>
      <c r="D74" s="8"/>
      <c r="E74" s="7"/>
    </row>
    <row r="75" spans="2:15" x14ac:dyDescent="0.25">
      <c r="B75" t="s">
        <v>24</v>
      </c>
    </row>
    <row r="76" spans="2:15" x14ac:dyDescent="0.25">
      <c r="B76">
        <v>1</v>
      </c>
      <c r="C76" s="5">
        <v>-7.798</v>
      </c>
      <c r="D76" s="7">
        <f>10^C76/O66</f>
        <v>4.1279485516141346E-9</v>
      </c>
      <c r="E76">
        <f>-LOG(D76)</f>
        <v>8.3842657241447309</v>
      </c>
    </row>
    <row r="77" spans="2:15" x14ac:dyDescent="0.25">
      <c r="B77">
        <v>2</v>
      </c>
      <c r="C77" s="5">
        <v>-7.9480000000000004</v>
      </c>
      <c r="D77" s="7">
        <f>10^C77/O66</f>
        <v>2.9223637752698286E-9</v>
      </c>
      <c r="E77">
        <f>-LOG(D77)</f>
        <v>8.5342657241447331</v>
      </c>
      <c r="F77">
        <f>AVERAGE(E76:E78)</f>
        <v>7.814932390811399</v>
      </c>
      <c r="G77">
        <f>_xlfn.STDEV.S(E76:E78)</f>
        <v>1.1185353518478216</v>
      </c>
      <c r="H77">
        <f>COUNT(E76:E78)</f>
        <v>3</v>
      </c>
      <c r="I77">
        <f>G77/SQRT(H77)</f>
        <v>0.64578668648745263</v>
      </c>
      <c r="J77">
        <f>H77/SQRT(I77)</f>
        <v>3.7331609216695543</v>
      </c>
    </row>
    <row r="78" spans="2:15" x14ac:dyDescent="0.25">
      <c r="B78">
        <v>3</v>
      </c>
      <c r="C78" s="5">
        <v>-5.94</v>
      </c>
      <c r="D78" s="7">
        <f>10^C78/O66</f>
        <v>2.9766945742511713E-7</v>
      </c>
      <c r="E78">
        <f>-LOG(D78)</f>
        <v>6.5262657241447313</v>
      </c>
    </row>
    <row r="80" spans="2:15" x14ac:dyDescent="0.25">
      <c r="B80" t="s">
        <v>25</v>
      </c>
    </row>
    <row r="81" spans="2:10" x14ac:dyDescent="0.25">
      <c r="B81">
        <v>1</v>
      </c>
      <c r="C81" s="5">
        <v>-8.1780000000000008</v>
      </c>
      <c r="D81" s="7">
        <f>10^C81/O66</f>
        <v>1.7208153677086488E-9</v>
      </c>
      <c r="E81">
        <f>-LOG(D81)</f>
        <v>8.7642657241447317</v>
      </c>
    </row>
    <row r="82" spans="2:10" x14ac:dyDescent="0.25">
      <c r="B82">
        <v>2</v>
      </c>
      <c r="C82" s="5">
        <v>-8.0419999999999998</v>
      </c>
      <c r="D82" s="7">
        <f>10^C82/O66</f>
        <v>2.3536087819434377E-9</v>
      </c>
      <c r="E82">
        <f>-LOG(D82)</f>
        <v>8.6282657241447325</v>
      </c>
      <c r="F82">
        <f>AVERAGE(E81:E83)</f>
        <v>8.4972657241447322</v>
      </c>
      <c r="G82">
        <f>_xlfn.STDEV.S(E81:E83)</f>
        <v>0.3513217898166871</v>
      </c>
      <c r="H82">
        <f>COUNT(E81:E83)</f>
        <v>3</v>
      </c>
      <c r="I82">
        <f>G82/SQRT(H82)</f>
        <v>0.20283572992284543</v>
      </c>
      <c r="J82">
        <f t="shared" ref="J82" si="1">H82/SQRT(I82)</f>
        <v>6.6611471104960467</v>
      </c>
    </row>
    <row r="83" spans="2:10" x14ac:dyDescent="0.25">
      <c r="B83">
        <v>3</v>
      </c>
      <c r="C83" s="5">
        <v>-7.5129999999999999</v>
      </c>
      <c r="D83" s="7">
        <f>10^C83/O66</f>
        <v>7.9567236736066926E-9</v>
      </c>
      <c r="E83">
        <f>-LOG(D83)</f>
        <v>8.0992657241447308</v>
      </c>
    </row>
    <row r="84" spans="2:10" x14ac:dyDescent="0.25">
      <c r="E84" s="7"/>
    </row>
    <row r="85" spans="2:10" x14ac:dyDescent="0.25">
      <c r="B85" t="s">
        <v>22</v>
      </c>
      <c r="E85" s="7"/>
    </row>
    <row r="86" spans="2:10" x14ac:dyDescent="0.25">
      <c r="B86" t="s">
        <v>3</v>
      </c>
      <c r="C86" s="6">
        <f>'[1]6 days store'!$B$27</f>
        <v>-7.3570000000000002</v>
      </c>
      <c r="D86" s="7">
        <f>10^C86/O66</f>
        <v>1.1395523363202831E-8</v>
      </c>
      <c r="E86">
        <f>-LOG(D86)</f>
        <v>7.9432657241447311</v>
      </c>
    </row>
    <row r="87" spans="2:10" x14ac:dyDescent="0.25">
      <c r="B87" t="s">
        <v>4</v>
      </c>
      <c r="C87" s="6">
        <f>'[1]6 days store'!$K$27</f>
        <v>-8.1660000000000004</v>
      </c>
      <c r="D87" s="7">
        <f>10^C87/O66</f>
        <v>1.7690262440709936E-9</v>
      </c>
      <c r="E87">
        <f>-LOG(D87)</f>
        <v>8.7522657241447313</v>
      </c>
      <c r="F87">
        <f>AVERAGE(E86:E88)</f>
        <v>8.3477657241447307</v>
      </c>
      <c r="G87">
        <f>_xlfn.STDEV.S(E86:E88)</f>
        <v>0.57204938597991706</v>
      </c>
      <c r="H87">
        <f>COUNT(E86:E88)</f>
        <v>2</v>
      </c>
      <c r="I87">
        <f>G87/SQRT(H87)</f>
        <v>0.40450000000000003</v>
      </c>
      <c r="J87">
        <f t="shared" si="0"/>
        <v>3.1446385396603893</v>
      </c>
    </row>
    <row r="88" spans="2:10" x14ac:dyDescent="0.25">
      <c r="D88" s="7"/>
    </row>
    <row r="89" spans="2:10" x14ac:dyDescent="0.25">
      <c r="B89" t="s">
        <v>23</v>
      </c>
      <c r="E89" s="7"/>
    </row>
    <row r="90" spans="2:10" x14ac:dyDescent="0.25">
      <c r="B90" t="s">
        <v>3</v>
      </c>
      <c r="C90" s="6">
        <f>'[1]6 days store'!$F$27</f>
        <v>-8.1649999999999991</v>
      </c>
      <c r="D90" s="7">
        <f>10^C90/O66</f>
        <v>1.7731042707296308E-9</v>
      </c>
      <c r="E90">
        <f>-LOG(D90)</f>
        <v>8.75126572414473</v>
      </c>
    </row>
    <row r="91" spans="2:10" x14ac:dyDescent="0.25">
      <c r="B91" t="s">
        <v>4</v>
      </c>
      <c r="C91" s="6">
        <f>'[1]6 days store'!$O$27</f>
        <v>-7.8319999999999999</v>
      </c>
      <c r="D91" s="7">
        <f>10^C91/O66</f>
        <v>3.8171064877885249E-9</v>
      </c>
      <c r="E91">
        <f>-LOG(D91)</f>
        <v>8.4182657241447316</v>
      </c>
      <c r="F91">
        <f>AVERAGE(E90:E92)</f>
        <v>8.5847657241447308</v>
      </c>
      <c r="G91">
        <f>_xlfn.STDEV.S(E90:E92)</f>
        <v>0.23546655813511921</v>
      </c>
      <c r="H91">
        <f>COUNT(E90:E92)</f>
        <v>2</v>
      </c>
      <c r="I91">
        <f>G91/SQRT(H91)</f>
        <v>0.1664999999999992</v>
      </c>
      <c r="J91">
        <f>H91/SQRT(I91)</f>
        <v>4.9014308139587301</v>
      </c>
    </row>
    <row r="92" spans="2:10" x14ac:dyDescent="0.25">
      <c r="D92" s="7"/>
    </row>
  </sheetData>
  <mergeCells count="6">
    <mergeCell ref="C4:E4"/>
    <mergeCell ref="I4:K4"/>
    <mergeCell ref="C24:E24"/>
    <mergeCell ref="I24:K24"/>
    <mergeCell ref="C44:E44"/>
    <mergeCell ref="I44:K4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24"/>
  <sheetViews>
    <sheetView workbookViewId="0">
      <selection activeCell="I28" sqref="I28"/>
    </sheetView>
  </sheetViews>
  <sheetFormatPr defaultRowHeight="15" x14ac:dyDescent="0.25"/>
  <cols>
    <col min="3" max="4" width="9.5703125" bestFit="1" customWidth="1"/>
  </cols>
  <sheetData>
    <row r="3" spans="2:4" x14ac:dyDescent="0.25">
      <c r="B3" t="s">
        <v>39</v>
      </c>
    </row>
    <row r="6" spans="2:4" x14ac:dyDescent="0.25">
      <c r="C6" s="13" t="s">
        <v>5</v>
      </c>
      <c r="D6" s="13" t="s">
        <v>38</v>
      </c>
    </row>
    <row r="7" spans="2:4" x14ac:dyDescent="0.25">
      <c r="B7">
        <v>1</v>
      </c>
      <c r="C7" s="6">
        <v>60</v>
      </c>
      <c r="D7" s="6">
        <v>56.9</v>
      </c>
    </row>
    <row r="8" spans="2:4" x14ac:dyDescent="0.25">
      <c r="B8">
        <v>2</v>
      </c>
      <c r="C8" s="6">
        <v>58</v>
      </c>
      <c r="D8" s="6">
        <v>49</v>
      </c>
    </row>
    <row r="9" spans="2:4" x14ac:dyDescent="0.25">
      <c r="B9">
        <v>3</v>
      </c>
      <c r="C9" s="6">
        <v>29</v>
      </c>
      <c r="D9" s="6">
        <v>47</v>
      </c>
    </row>
    <row r="10" spans="2:4" x14ac:dyDescent="0.25">
      <c r="B10" t="s">
        <v>34</v>
      </c>
      <c r="C10" s="10">
        <f>AVERAGE(C7:C9)</f>
        <v>49</v>
      </c>
      <c r="D10" s="10">
        <f>AVERAGE(D7:D9)</f>
        <v>50.966666666666669</v>
      </c>
    </row>
    <row r="11" spans="2:4" x14ac:dyDescent="0.25">
      <c r="B11" t="s">
        <v>35</v>
      </c>
      <c r="C11" s="10">
        <f>STDEV(C7:C9)</f>
        <v>17.349351572897472</v>
      </c>
      <c r="D11" s="10">
        <f>STDEV(D7:D9)</f>
        <v>5.234819321937799</v>
      </c>
    </row>
    <row r="17" spans="2:4" x14ac:dyDescent="0.25">
      <c r="B17" t="s">
        <v>40</v>
      </c>
    </row>
    <row r="19" spans="2:4" x14ac:dyDescent="0.25">
      <c r="C19" s="13" t="s">
        <v>5</v>
      </c>
      <c r="D19" s="13" t="s">
        <v>38</v>
      </c>
    </row>
    <row r="20" spans="2:4" x14ac:dyDescent="0.25">
      <c r="B20">
        <v>1</v>
      </c>
      <c r="C20" s="14">
        <v>34.362139999999997</v>
      </c>
      <c r="D20" s="15">
        <v>96</v>
      </c>
    </row>
    <row r="21" spans="2:4" x14ac:dyDescent="0.25">
      <c r="B21">
        <v>2</v>
      </c>
      <c r="C21" s="14">
        <v>30.40541</v>
      </c>
      <c r="D21" s="15">
        <v>99</v>
      </c>
    </row>
    <row r="22" spans="2:4" x14ac:dyDescent="0.25">
      <c r="B22">
        <v>3</v>
      </c>
      <c r="C22" s="6">
        <v>57.2</v>
      </c>
      <c r="D22" s="15">
        <v>67</v>
      </c>
    </row>
    <row r="23" spans="2:4" x14ac:dyDescent="0.25">
      <c r="B23" t="s">
        <v>34</v>
      </c>
      <c r="C23" s="10">
        <f>AVERAGE(C20:C22)</f>
        <v>40.655850000000001</v>
      </c>
      <c r="D23" s="10">
        <f>AVERAGE(D20:D22)</f>
        <v>87.333333333333329</v>
      </c>
    </row>
    <row r="24" spans="2:4" x14ac:dyDescent="0.25">
      <c r="B24" t="s">
        <v>35</v>
      </c>
      <c r="C24" s="10">
        <f>STDEV(C20:C22)</f>
        <v>14.463595766271267</v>
      </c>
      <c r="D24" s="10">
        <f>STDEV(D20:D22)</f>
        <v>17.672954855748767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ZipA BmrA sol efficiency</vt:lpstr>
      <vt:lpstr>ZipA BmrA purification yield</vt:lpstr>
      <vt:lpstr>DLS</vt:lpstr>
      <vt:lpstr>Mg sens</vt:lpstr>
      <vt:lpstr>solubility over time</vt:lpstr>
      <vt:lpstr>A2aR radioligand binding</vt:lpstr>
      <vt:lpstr>CGRP radioligand binding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Rothnie, Alice</dc:creator>
  <cp:lastModifiedBy>Rothnie, Alice</cp:lastModifiedBy>
  <dcterms:created xsi:type="dcterms:W3CDTF">2020-03-04T14:17:07Z</dcterms:created>
  <dcterms:modified xsi:type="dcterms:W3CDTF">2020-03-04T16:22:00Z</dcterms:modified>
</cp:coreProperties>
</file>