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ropbox\Ethanol reforming Ni SiO2 - Chunfei 2016\Data for repository\"/>
    </mc:Choice>
  </mc:AlternateContent>
  <bookViews>
    <workbookView xWindow="0" yWindow="0" windowWidth="24480" windowHeight="11985" activeTab="4"/>
  </bookViews>
  <sheets>
    <sheet name="BET" sheetId="1" r:id="rId1"/>
    <sheet name="Isotherms" sheetId="2" r:id="rId2"/>
    <sheet name="BJH" sheetId="3" r:id="rId3"/>
    <sheet name="DFT" sheetId="4" r:id="rId4"/>
    <sheet name="BET (spent)" sheetId="6" r:id="rId5"/>
    <sheet name="Isotherms (Spent)" sheetId="7" r:id="rId6"/>
    <sheet name=" BJH (spent)" sheetId="8" r:id="rId7"/>
  </sheets>
  <externalReferences>
    <externalReference r:id="rId8"/>
    <externalReference r:id="rId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8" l="1"/>
  <c r="J39" i="8"/>
  <c r="F39" i="8"/>
  <c r="N38" i="8"/>
  <c r="J38" i="8"/>
  <c r="F38" i="8"/>
  <c r="N37" i="8"/>
  <c r="J37" i="8"/>
  <c r="F37" i="8"/>
  <c r="N36" i="8"/>
  <c r="J36" i="8"/>
  <c r="F36" i="8"/>
  <c r="N35" i="8"/>
  <c r="J35" i="8"/>
  <c r="F35" i="8"/>
  <c r="N34" i="8"/>
  <c r="J34" i="8"/>
  <c r="F34" i="8"/>
  <c r="N33" i="8"/>
  <c r="J33" i="8"/>
  <c r="F33" i="8"/>
  <c r="N32" i="8"/>
  <c r="J32" i="8"/>
  <c r="F32" i="8"/>
  <c r="N31" i="8"/>
  <c r="J31" i="8"/>
  <c r="F31" i="8"/>
  <c r="N30" i="8"/>
  <c r="J30" i="8"/>
  <c r="F30" i="8"/>
  <c r="N29" i="8"/>
  <c r="J29" i="8"/>
  <c r="F29" i="8"/>
  <c r="N28" i="8"/>
  <c r="J28" i="8"/>
  <c r="F28" i="8"/>
  <c r="N27" i="8"/>
  <c r="J27" i="8"/>
  <c r="F27" i="8"/>
  <c r="N26" i="8"/>
  <c r="J26" i="8"/>
  <c r="F26" i="8"/>
  <c r="N25" i="8"/>
  <c r="J25" i="8"/>
  <c r="F25" i="8"/>
  <c r="N24" i="8"/>
  <c r="J24" i="8"/>
  <c r="F24" i="8"/>
  <c r="N23" i="8"/>
  <c r="J23" i="8"/>
  <c r="F23" i="8"/>
  <c r="N22" i="8"/>
  <c r="J22" i="8"/>
  <c r="F22" i="8"/>
  <c r="N21" i="8"/>
  <c r="J21" i="8"/>
  <c r="F21" i="8"/>
  <c r="N20" i="8"/>
  <c r="J20" i="8"/>
  <c r="F20" i="8"/>
  <c r="N19" i="8"/>
  <c r="J19" i="8"/>
  <c r="F19" i="8"/>
  <c r="N18" i="8"/>
  <c r="J18" i="8"/>
  <c r="F18" i="8"/>
  <c r="N17" i="8"/>
  <c r="J17" i="8"/>
  <c r="F17" i="8"/>
  <c r="N16" i="8"/>
  <c r="J16" i="8"/>
  <c r="F16" i="8"/>
  <c r="N15" i="8"/>
  <c r="J15" i="8"/>
  <c r="F15" i="8"/>
  <c r="N14" i="8"/>
  <c r="J14" i="8"/>
  <c r="F14" i="8"/>
  <c r="N13" i="8"/>
  <c r="J13" i="8"/>
  <c r="F13" i="8"/>
  <c r="N12" i="8"/>
  <c r="J12" i="8"/>
  <c r="F12" i="8"/>
  <c r="N11" i="8"/>
  <c r="J11" i="8"/>
  <c r="F11" i="8"/>
  <c r="N10" i="8"/>
  <c r="J10" i="8"/>
  <c r="F10" i="8"/>
  <c r="N9" i="8"/>
  <c r="J9" i="8"/>
  <c r="F9" i="8"/>
  <c r="N8" i="8"/>
  <c r="J8" i="8"/>
  <c r="F8" i="8"/>
  <c r="N7" i="8"/>
  <c r="J7" i="8"/>
  <c r="F7" i="8"/>
  <c r="N6" i="8"/>
  <c r="J6" i="8"/>
  <c r="F6" i="8"/>
  <c r="N5" i="8"/>
  <c r="J5" i="8"/>
  <c r="F5" i="8"/>
  <c r="Z41" i="7"/>
  <c r="S41" i="7"/>
  <c r="K41" i="7"/>
  <c r="Z40" i="7"/>
  <c r="S40" i="7"/>
  <c r="K40" i="7"/>
  <c r="Z39" i="7"/>
  <c r="S39" i="7"/>
  <c r="K39" i="7"/>
  <c r="Z38" i="7"/>
  <c r="S38" i="7"/>
  <c r="K38" i="7"/>
  <c r="Z37" i="7"/>
  <c r="S37" i="7"/>
  <c r="K37" i="7"/>
  <c r="Z36" i="7"/>
  <c r="S36" i="7"/>
  <c r="K36" i="7"/>
  <c r="Z35" i="7"/>
  <c r="S35" i="7"/>
  <c r="K35" i="7"/>
  <c r="Z34" i="7"/>
  <c r="S34" i="7"/>
  <c r="K34" i="7"/>
  <c r="Z33" i="7"/>
  <c r="S33" i="7"/>
  <c r="K33" i="7"/>
  <c r="Z32" i="7"/>
  <c r="S32" i="7"/>
  <c r="K32" i="7"/>
  <c r="Z31" i="7"/>
  <c r="S31" i="7"/>
  <c r="K31" i="7"/>
  <c r="Z30" i="7"/>
  <c r="S30" i="7"/>
  <c r="K30" i="7"/>
  <c r="Z29" i="7"/>
  <c r="W29" i="7"/>
  <c r="S29" i="7"/>
  <c r="P29" i="7"/>
  <c r="K29" i="7"/>
  <c r="H29" i="7"/>
  <c r="Z28" i="7"/>
  <c r="W28" i="7"/>
  <c r="S28" i="7"/>
  <c r="P28" i="7"/>
  <c r="K28" i="7"/>
  <c r="H28" i="7"/>
  <c r="Z27" i="7"/>
  <c r="W27" i="7"/>
  <c r="S27" i="7"/>
  <c r="P27" i="7"/>
  <c r="K27" i="7"/>
  <c r="H27" i="7"/>
  <c r="Z26" i="7"/>
  <c r="W26" i="7"/>
  <c r="S26" i="7"/>
  <c r="P26" i="7"/>
  <c r="K26" i="7"/>
  <c r="H26" i="7"/>
  <c r="Z25" i="7"/>
  <c r="W25" i="7"/>
  <c r="S25" i="7"/>
  <c r="P25" i="7"/>
  <c r="K25" i="7"/>
  <c r="H25" i="7"/>
  <c r="Z24" i="7"/>
  <c r="W24" i="7"/>
  <c r="S24" i="7"/>
  <c r="P24" i="7"/>
  <c r="K24" i="7"/>
  <c r="H24" i="7"/>
  <c r="Z23" i="7"/>
  <c r="W23" i="7"/>
  <c r="S23" i="7"/>
  <c r="P23" i="7"/>
  <c r="K23" i="7"/>
  <c r="H23" i="7"/>
  <c r="Z22" i="7"/>
  <c r="W22" i="7"/>
  <c r="S22" i="7"/>
  <c r="P22" i="7"/>
  <c r="K22" i="7"/>
  <c r="H22" i="7"/>
  <c r="Z21" i="7"/>
  <c r="W21" i="7"/>
  <c r="S21" i="7"/>
  <c r="P21" i="7"/>
  <c r="K21" i="7"/>
  <c r="H21" i="7"/>
  <c r="Z20" i="7"/>
  <c r="W20" i="7"/>
  <c r="S20" i="7"/>
  <c r="P20" i="7"/>
  <c r="K20" i="7"/>
  <c r="H20" i="7"/>
  <c r="Z19" i="7"/>
  <c r="W19" i="7"/>
  <c r="S19" i="7"/>
  <c r="P19" i="7"/>
  <c r="K19" i="7"/>
  <c r="H19" i="7"/>
  <c r="Z18" i="7"/>
  <c r="W18" i="7"/>
  <c r="S18" i="7"/>
  <c r="P18" i="7"/>
  <c r="K18" i="7"/>
  <c r="H18" i="7"/>
  <c r="Z17" i="7"/>
  <c r="W17" i="7"/>
  <c r="S17" i="7"/>
  <c r="P17" i="7"/>
  <c r="K17" i="7"/>
  <c r="H17" i="7"/>
  <c r="Z16" i="7"/>
  <c r="W16" i="7"/>
  <c r="S16" i="7"/>
  <c r="P16" i="7"/>
  <c r="K16" i="7"/>
  <c r="H16" i="7"/>
  <c r="Z15" i="7"/>
  <c r="W15" i="7"/>
  <c r="S15" i="7"/>
  <c r="P15" i="7"/>
  <c r="K15" i="7"/>
  <c r="H15" i="7"/>
  <c r="Z14" i="7"/>
  <c r="W14" i="7"/>
  <c r="S14" i="7"/>
  <c r="P14" i="7"/>
  <c r="K14" i="7"/>
  <c r="H14" i="7"/>
  <c r="Z13" i="7"/>
  <c r="W13" i="7"/>
  <c r="S13" i="7"/>
  <c r="P13" i="7"/>
  <c r="K13" i="7"/>
  <c r="H13" i="7"/>
  <c r="Z12" i="7"/>
  <c r="W12" i="7"/>
  <c r="S12" i="7"/>
  <c r="P12" i="7"/>
  <c r="K12" i="7"/>
  <c r="H12" i="7"/>
  <c r="Z11" i="7"/>
  <c r="W11" i="7"/>
  <c r="S11" i="7"/>
  <c r="P11" i="7"/>
  <c r="K11" i="7"/>
  <c r="H11" i="7"/>
  <c r="Z10" i="7"/>
  <c r="W10" i="7"/>
  <c r="S10" i="7"/>
  <c r="P10" i="7"/>
  <c r="K10" i="7"/>
  <c r="H10" i="7"/>
  <c r="Z9" i="7"/>
  <c r="W9" i="7"/>
  <c r="S9" i="7"/>
  <c r="P9" i="7"/>
  <c r="K9" i="7"/>
  <c r="H9" i="7"/>
  <c r="Z8" i="7"/>
  <c r="W8" i="7"/>
  <c r="S8" i="7"/>
  <c r="P8" i="7"/>
  <c r="K8" i="7"/>
  <c r="H8" i="7"/>
  <c r="Z7" i="7"/>
  <c r="W7" i="7"/>
  <c r="S7" i="7"/>
  <c r="P7" i="7"/>
  <c r="K7" i="7"/>
  <c r="H7" i="7"/>
  <c r="Z6" i="7"/>
  <c r="W6" i="7"/>
  <c r="S6" i="7"/>
  <c r="P6" i="7"/>
  <c r="K6" i="7"/>
  <c r="H6" i="7"/>
  <c r="H12" i="6"/>
  <c r="G12" i="6"/>
  <c r="C12" i="6"/>
  <c r="B12" i="6"/>
  <c r="L9" i="6"/>
  <c r="H9" i="6"/>
  <c r="G9" i="6"/>
  <c r="C9" i="6"/>
  <c r="B9" i="6"/>
  <c r="E5" i="6"/>
  <c r="D5" i="6"/>
  <c r="N4" i="6"/>
  <c r="M4" i="6"/>
  <c r="M9" i="6" s="1"/>
  <c r="L4" i="6"/>
  <c r="J4" i="6"/>
  <c r="I4" i="6"/>
  <c r="E4" i="6"/>
  <c r="D4" i="6"/>
  <c r="N3" i="6"/>
  <c r="M3" i="6"/>
  <c r="M12" i="6" s="1"/>
  <c r="L3" i="6"/>
  <c r="L12" i="6" s="1"/>
  <c r="J3" i="6"/>
  <c r="I3" i="6"/>
  <c r="E3" i="6"/>
  <c r="D3" i="6"/>
  <c r="N2" i="6"/>
  <c r="M2" i="6"/>
  <c r="O2" i="6" s="1"/>
  <c r="L2" i="6"/>
  <c r="J2" i="6"/>
  <c r="I2" i="6"/>
  <c r="E2" i="6"/>
  <c r="D2" i="6"/>
  <c r="O3" i="6" l="1"/>
  <c r="O4" i="6"/>
  <c r="AL6" i="3" l="1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5" i="3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6" i="2"/>
  <c r="AF7" i="2" l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6" i="2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5" i="3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6" i="2"/>
  <c r="N3" i="1" l="1"/>
  <c r="N4" i="1"/>
  <c r="N5" i="1"/>
  <c r="N6" i="1"/>
  <c r="M3" i="1"/>
  <c r="M4" i="1"/>
  <c r="M5" i="1"/>
  <c r="M6" i="1"/>
  <c r="N2" i="1"/>
  <c r="M2" i="1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6" i="2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AG5" i="4"/>
  <c r="AC5" i="4"/>
  <c r="Y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5" i="4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5" i="3"/>
  <c r="P5" i="1"/>
  <c r="P6" i="1"/>
  <c r="O4" i="1"/>
  <c r="P4" i="1"/>
  <c r="P2" i="1"/>
  <c r="K6" i="1"/>
  <c r="J6" i="1"/>
  <c r="K5" i="1"/>
  <c r="J5" i="1"/>
  <c r="K4" i="1"/>
  <c r="J4" i="1"/>
  <c r="K3" i="1"/>
  <c r="J3" i="1"/>
  <c r="K2" i="1"/>
  <c r="J2" i="1"/>
  <c r="E3" i="1"/>
  <c r="F3" i="1"/>
  <c r="E4" i="1"/>
  <c r="F4" i="1"/>
  <c r="E5" i="1"/>
  <c r="F5" i="1"/>
  <c r="E6" i="1"/>
  <c r="F6" i="1"/>
  <c r="F2" i="1"/>
  <c r="E2" i="1"/>
  <c r="P3" i="1" l="1"/>
  <c r="O6" i="1"/>
  <c r="O3" i="1"/>
  <c r="O5" i="1"/>
  <c r="O2" i="1"/>
  <c r="D41" i="2" l="1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</calcChain>
</file>

<file path=xl/sharedStrings.xml><?xml version="1.0" encoding="utf-8"?>
<sst xmlns="http://schemas.openxmlformats.org/spreadsheetml/2006/main" count="258" uniqueCount="32">
  <si>
    <t>SBA-15</t>
  </si>
  <si>
    <t>KIT-6</t>
  </si>
  <si>
    <t>Relative</t>
  </si>
  <si>
    <t>Volume</t>
  </si>
  <si>
    <t>Pressure</t>
  </si>
  <si>
    <t>cc/g</t>
  </si>
  <si>
    <t>2.5% Ni SBA-15</t>
  </si>
  <si>
    <t>Diameter</t>
  </si>
  <si>
    <t>dV(d)</t>
  </si>
  <si>
    <t>dV(logd)</t>
  </si>
  <si>
    <t>nm</t>
  </si>
  <si>
    <t>5% Ni SBA-15</t>
  </si>
  <si>
    <t>10% Ni SBA-15</t>
  </si>
  <si>
    <t>1% Ni SBA-15</t>
  </si>
  <si>
    <t>Micro</t>
  </si>
  <si>
    <t>1% Ni KIT-6</t>
  </si>
  <si>
    <t>2.5% Ni KIT-6</t>
  </si>
  <si>
    <t>5% Ni KIT-6</t>
  </si>
  <si>
    <t>10% Ni KIT-6</t>
  </si>
  <si>
    <t>SBA-15 %</t>
  </si>
  <si>
    <t>KIT-6 %</t>
  </si>
  <si>
    <t>Meso</t>
  </si>
  <si>
    <t xml:space="preserve"> KIT-6Metal Loading</t>
  </si>
  <si>
    <t>Metal Loading</t>
  </si>
  <si>
    <t xml:space="preserve">5 spent </t>
  </si>
  <si>
    <t>TGA correction</t>
  </si>
  <si>
    <t>% Mass Carbon</t>
  </si>
  <si>
    <t>Corrected surface Area</t>
  </si>
  <si>
    <t>Ni Mass corrected</t>
  </si>
  <si>
    <t xml:space="preserve">5% Ni SBA-15 spent </t>
  </si>
  <si>
    <t>5% Ni KIT-6 spent</t>
  </si>
  <si>
    <t>5% Ni SBA-15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</si>
</sst>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1" fontId="0" fillId="0" borderId="0" xfId="0" applyNumberFormat="1"/>
    <xf numFmtId="165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53527777777778"/>
          <c:y val="3.9316944444444446E-2"/>
          <c:w val="0.77970805555555556"/>
          <c:h val="0.82804916666666661"/>
        </c:manualLayout>
      </c:layout>
      <c:scatterChart>
        <c:scatterStyle val="lineMarker"/>
        <c:varyColors val="0"/>
        <c:ser>
          <c:idx val="1"/>
          <c:order val="0"/>
          <c:tx>
            <c:v>KIT-6 Total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BET!$A$2:$A$6</c:f>
              <c:numCache>
                <c:formatCode>General</c:formatCode>
                <c:ptCount val="5"/>
                <c:pt idx="0">
                  <c:v>0</c:v>
                </c:pt>
                <c:pt idx="1">
                  <c:v>0.87</c:v>
                </c:pt>
                <c:pt idx="2">
                  <c:v>2.2999999999999998</c:v>
                </c:pt>
                <c:pt idx="3">
                  <c:v>3.91</c:v>
                </c:pt>
                <c:pt idx="4">
                  <c:v>8</c:v>
                </c:pt>
              </c:numCache>
            </c:numRef>
          </c:xVal>
          <c:yVal>
            <c:numRef>
              <c:f>BET!$D$2:$D$6</c:f>
              <c:numCache>
                <c:formatCode>General</c:formatCode>
                <c:ptCount val="5"/>
                <c:pt idx="0">
                  <c:v>832.60199999999998</c:v>
                </c:pt>
                <c:pt idx="1">
                  <c:v>693.73699999999997</c:v>
                </c:pt>
                <c:pt idx="2">
                  <c:v>626.36400000000003</c:v>
                </c:pt>
                <c:pt idx="3">
                  <c:v>597.25800000000004</c:v>
                </c:pt>
                <c:pt idx="4">
                  <c:v>537.24599999999998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DB-4AEB-88D0-EF9774B5D29F}"/>
            </c:ext>
          </c:extLst>
        </c:ser>
        <c:ser>
          <c:idx val="0"/>
          <c:order val="1"/>
          <c:tx>
            <c:v>SBA-15 Total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0070C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BET!$B$2:$B$6</c:f>
              <c:numCache>
                <c:formatCode>General</c:formatCode>
                <c:ptCount val="5"/>
                <c:pt idx="0">
                  <c:v>0</c:v>
                </c:pt>
                <c:pt idx="1">
                  <c:v>0.89</c:v>
                </c:pt>
                <c:pt idx="2">
                  <c:v>2.08</c:v>
                </c:pt>
                <c:pt idx="3">
                  <c:v>3.95</c:v>
                </c:pt>
                <c:pt idx="4">
                  <c:v>8.3000000000000007</c:v>
                </c:pt>
              </c:numCache>
            </c:numRef>
          </c:xVal>
          <c:yVal>
            <c:numRef>
              <c:f>BET!$C$2:$C$6</c:f>
              <c:numCache>
                <c:formatCode>General</c:formatCode>
                <c:ptCount val="5"/>
                <c:pt idx="0">
                  <c:v>809.00699999999995</c:v>
                </c:pt>
                <c:pt idx="1">
                  <c:v>527.38300000000004</c:v>
                </c:pt>
                <c:pt idx="2">
                  <c:v>491.74</c:v>
                </c:pt>
                <c:pt idx="3">
                  <c:v>470.839</c:v>
                </c:pt>
                <c:pt idx="4">
                  <c:v>447.04500000000002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DB-4AEB-88D0-EF9774B5D29F}"/>
            </c:ext>
          </c:extLst>
        </c:ser>
        <c:ser>
          <c:idx val="3"/>
          <c:order val="2"/>
          <c:tx>
            <c:v>KIT-6 Meso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BET!$A$2:$A$6</c:f>
              <c:numCache>
                <c:formatCode>General</c:formatCode>
                <c:ptCount val="5"/>
                <c:pt idx="0">
                  <c:v>0</c:v>
                </c:pt>
                <c:pt idx="1">
                  <c:v>0.87</c:v>
                </c:pt>
                <c:pt idx="2">
                  <c:v>2.2999999999999998</c:v>
                </c:pt>
                <c:pt idx="3">
                  <c:v>3.91</c:v>
                </c:pt>
                <c:pt idx="4">
                  <c:v>8</c:v>
                </c:pt>
              </c:numCache>
            </c:numRef>
          </c:xVal>
          <c:yVal>
            <c:numRef>
              <c:f>BET!$N$2:$N$6</c:f>
              <c:numCache>
                <c:formatCode>General</c:formatCode>
                <c:ptCount val="5"/>
                <c:pt idx="0">
                  <c:v>544.09199999999998</c:v>
                </c:pt>
                <c:pt idx="1">
                  <c:v>527.98699999999997</c:v>
                </c:pt>
                <c:pt idx="2">
                  <c:v>471.27100000000007</c:v>
                </c:pt>
                <c:pt idx="3">
                  <c:v>467.73900000000003</c:v>
                </c:pt>
                <c:pt idx="4">
                  <c:v>422.851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DB-4AEB-88D0-EF9774B5D29F}"/>
            </c:ext>
          </c:extLst>
        </c:ser>
        <c:ser>
          <c:idx val="2"/>
          <c:order val="3"/>
          <c:tx>
            <c:v>SBA-15 Meso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BET!$B$2:$B$6</c:f>
              <c:numCache>
                <c:formatCode>General</c:formatCode>
                <c:ptCount val="5"/>
                <c:pt idx="0">
                  <c:v>0</c:v>
                </c:pt>
                <c:pt idx="1">
                  <c:v>0.89</c:v>
                </c:pt>
                <c:pt idx="2">
                  <c:v>2.08</c:v>
                </c:pt>
                <c:pt idx="3">
                  <c:v>3.95</c:v>
                </c:pt>
                <c:pt idx="4">
                  <c:v>8.3000000000000007</c:v>
                </c:pt>
              </c:numCache>
            </c:numRef>
          </c:xVal>
          <c:yVal>
            <c:numRef>
              <c:f>BET!$M$2:$M$6</c:f>
              <c:numCache>
                <c:formatCode>General</c:formatCode>
                <c:ptCount val="5"/>
                <c:pt idx="0">
                  <c:v>464.17999999999995</c:v>
                </c:pt>
                <c:pt idx="1">
                  <c:v>386.07100000000003</c:v>
                </c:pt>
                <c:pt idx="2">
                  <c:v>376.78800000000001</c:v>
                </c:pt>
                <c:pt idx="3">
                  <c:v>361.89800000000002</c:v>
                </c:pt>
                <c:pt idx="4">
                  <c:v>345.03899999999999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DB-4AEB-88D0-EF9774B5D29F}"/>
            </c:ext>
          </c:extLst>
        </c:ser>
        <c:ser>
          <c:idx val="5"/>
          <c:order val="4"/>
          <c:tx>
            <c:v>KIT-6 Micro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BET!$A$2:$A$6</c:f>
              <c:numCache>
                <c:formatCode>General</c:formatCode>
                <c:ptCount val="5"/>
                <c:pt idx="0">
                  <c:v>0</c:v>
                </c:pt>
                <c:pt idx="1">
                  <c:v>0.87</c:v>
                </c:pt>
                <c:pt idx="2">
                  <c:v>2.2999999999999998</c:v>
                </c:pt>
                <c:pt idx="3">
                  <c:v>3.91</c:v>
                </c:pt>
                <c:pt idx="4">
                  <c:v>8</c:v>
                </c:pt>
              </c:numCache>
            </c:numRef>
          </c:xVal>
          <c:yVal>
            <c:numRef>
              <c:f>BET!$I$2:$I$6</c:f>
              <c:numCache>
                <c:formatCode>General</c:formatCode>
                <c:ptCount val="5"/>
                <c:pt idx="0">
                  <c:v>288.51</c:v>
                </c:pt>
                <c:pt idx="1">
                  <c:v>165.75</c:v>
                </c:pt>
                <c:pt idx="2">
                  <c:v>155.09299999999999</c:v>
                </c:pt>
                <c:pt idx="3">
                  <c:v>129.51900000000001</c:v>
                </c:pt>
                <c:pt idx="4">
                  <c:v>114.395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DB-4AEB-88D0-EF9774B5D29F}"/>
            </c:ext>
          </c:extLst>
        </c:ser>
        <c:ser>
          <c:idx val="4"/>
          <c:order val="5"/>
          <c:tx>
            <c:v>SBA-15 Micro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70C0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BET!$A$2:$A$6</c:f>
              <c:numCache>
                <c:formatCode>General</c:formatCode>
                <c:ptCount val="5"/>
                <c:pt idx="0">
                  <c:v>0</c:v>
                </c:pt>
                <c:pt idx="1">
                  <c:v>0.87</c:v>
                </c:pt>
                <c:pt idx="2">
                  <c:v>2.2999999999999998</c:v>
                </c:pt>
                <c:pt idx="3">
                  <c:v>3.91</c:v>
                </c:pt>
                <c:pt idx="4">
                  <c:v>8</c:v>
                </c:pt>
              </c:numCache>
            </c:numRef>
          </c:xVal>
          <c:yVal>
            <c:numRef>
              <c:f>BET!$H$2:$H$6</c:f>
              <c:numCache>
                <c:formatCode>General</c:formatCode>
                <c:ptCount val="5"/>
                <c:pt idx="0">
                  <c:v>344.827</c:v>
                </c:pt>
                <c:pt idx="1">
                  <c:v>141.31200000000001</c:v>
                </c:pt>
                <c:pt idx="2">
                  <c:v>114.952</c:v>
                </c:pt>
                <c:pt idx="3">
                  <c:v>108.941</c:v>
                </c:pt>
                <c:pt idx="4">
                  <c:v>102.006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DB-4AEB-88D0-EF9774B5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591520"/>
        <c:axId val="2109592064"/>
      </c:scatterChart>
      <c:valAx>
        <c:axId val="210959152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Ni loading / wt%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9592064"/>
        <c:crosses val="autoZero"/>
        <c:crossBetween val="midCat"/>
        <c:majorUnit val="1"/>
      </c:valAx>
      <c:valAx>
        <c:axId val="2109592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Surface area / m</a:t>
                </a:r>
                <a:r>
                  <a:rPr lang="en-US" baseline="30000"/>
                  <a:t>2</a:t>
                </a:r>
                <a:r>
                  <a:rPr lang="en-US"/>
                  <a:t> g</a:t>
                </a:r>
                <a:r>
                  <a:rPr lang="en-US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234722222222221E-3"/>
              <c:y val="0.26441999999999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9591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414305555555551"/>
          <c:y val="1.0497222222222236E-3"/>
          <c:w val="0.47585694444444443"/>
          <c:h val="0.25694222222222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69953703703756"/>
          <c:y val="3.1556481481481484E-2"/>
          <c:w val="0.74384236111111124"/>
          <c:h val="0.77681435185185188"/>
        </c:manualLayout>
      </c:layout>
      <c:scatterChart>
        <c:scatterStyle val="smoothMarker"/>
        <c:varyColors val="0"/>
        <c:ser>
          <c:idx val="4"/>
          <c:order val="0"/>
          <c:tx>
            <c:v>SBA15 fresh A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(Spent)'!$A$6:$A$29</c:f>
              <c:numCache>
                <c:formatCode>General</c:formatCode>
                <c:ptCount val="24"/>
                <c:pt idx="0">
                  <c:v>1.5040599999999999E-2</c:v>
                </c:pt>
                <c:pt idx="1">
                  <c:v>3.5046599999999997E-2</c:v>
                </c:pt>
                <c:pt idx="2">
                  <c:v>5.0304399999999999E-2</c:v>
                </c:pt>
                <c:pt idx="3">
                  <c:v>6.9801699999999994E-2</c:v>
                </c:pt>
                <c:pt idx="4">
                  <c:v>9.05112E-2</c:v>
                </c:pt>
                <c:pt idx="5">
                  <c:v>9.9557099999999996E-2</c:v>
                </c:pt>
                <c:pt idx="6">
                  <c:v>0.15013499999999999</c:v>
                </c:pt>
                <c:pt idx="7">
                  <c:v>0.19953599999999999</c:v>
                </c:pt>
                <c:pt idx="8">
                  <c:v>0.249699</c:v>
                </c:pt>
                <c:pt idx="9">
                  <c:v>0.300541</c:v>
                </c:pt>
                <c:pt idx="10">
                  <c:v>0.34923500000000002</c:v>
                </c:pt>
                <c:pt idx="11">
                  <c:v>0.40109600000000001</c:v>
                </c:pt>
                <c:pt idx="12">
                  <c:v>0.45029200000000003</c:v>
                </c:pt>
                <c:pt idx="13">
                  <c:v>0.50045399999999995</c:v>
                </c:pt>
                <c:pt idx="14">
                  <c:v>0.54984200000000005</c:v>
                </c:pt>
                <c:pt idx="15">
                  <c:v>0.60092100000000004</c:v>
                </c:pt>
                <c:pt idx="16">
                  <c:v>0.64902599999999999</c:v>
                </c:pt>
                <c:pt idx="17">
                  <c:v>0.70005300000000004</c:v>
                </c:pt>
                <c:pt idx="18">
                  <c:v>0.75105299999999997</c:v>
                </c:pt>
                <c:pt idx="19">
                  <c:v>0.80041899999999999</c:v>
                </c:pt>
                <c:pt idx="20">
                  <c:v>0.84984099999999996</c:v>
                </c:pt>
                <c:pt idx="21">
                  <c:v>0.90037500000000004</c:v>
                </c:pt>
                <c:pt idx="22">
                  <c:v>0.95050400000000002</c:v>
                </c:pt>
                <c:pt idx="23">
                  <c:v>0.99265000000000003</c:v>
                </c:pt>
              </c:numCache>
            </c:numRef>
          </c:xVal>
          <c:yVal>
            <c:numRef>
              <c:f>'Isotherms (Spent)'!$B$6:$B$29</c:f>
              <c:numCache>
                <c:formatCode>General</c:formatCode>
                <c:ptCount val="24"/>
                <c:pt idx="0">
                  <c:v>80.515699999999995</c:v>
                </c:pt>
                <c:pt idx="1">
                  <c:v>92.687100000000001</c:v>
                </c:pt>
                <c:pt idx="2">
                  <c:v>98.645099999999999</c:v>
                </c:pt>
                <c:pt idx="3">
                  <c:v>104.6159</c:v>
                </c:pt>
                <c:pt idx="4">
                  <c:v>109.8948</c:v>
                </c:pt>
                <c:pt idx="5">
                  <c:v>111.99939999999999</c:v>
                </c:pt>
                <c:pt idx="6">
                  <c:v>122.07810000000001</c:v>
                </c:pt>
                <c:pt idx="7">
                  <c:v>130.6396</c:v>
                </c:pt>
                <c:pt idx="8">
                  <c:v>138.37119999999999</c:v>
                </c:pt>
                <c:pt idx="9">
                  <c:v>146.25399999999999</c:v>
                </c:pt>
                <c:pt idx="10">
                  <c:v>153.81489999999999</c:v>
                </c:pt>
                <c:pt idx="11">
                  <c:v>162.09219999999999</c:v>
                </c:pt>
                <c:pt idx="12">
                  <c:v>170.4837</c:v>
                </c:pt>
                <c:pt idx="13">
                  <c:v>180.16909999999999</c:v>
                </c:pt>
                <c:pt idx="14">
                  <c:v>190.99180000000001</c:v>
                </c:pt>
                <c:pt idx="15">
                  <c:v>205.09190000000001</c:v>
                </c:pt>
                <c:pt idx="16">
                  <c:v>284.04219999999998</c:v>
                </c:pt>
                <c:pt idx="17">
                  <c:v>343.79289999999997</c:v>
                </c:pt>
                <c:pt idx="18">
                  <c:v>347.07690000000002</c:v>
                </c:pt>
                <c:pt idx="19">
                  <c:v>349.91910000000001</c:v>
                </c:pt>
                <c:pt idx="20">
                  <c:v>352.66550000000001</c:v>
                </c:pt>
                <c:pt idx="21">
                  <c:v>355.79860000000002</c:v>
                </c:pt>
                <c:pt idx="22">
                  <c:v>360.3211</c:v>
                </c:pt>
                <c:pt idx="23">
                  <c:v>383.89190000000002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1-49BF-973D-629C020E2794}"/>
            </c:ext>
          </c:extLst>
        </c:ser>
        <c:ser>
          <c:idx val="5"/>
          <c:order val="1"/>
          <c:tx>
            <c:v>SBA-15 fresh D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(Spent)'!$C$6:$C$41</c:f>
              <c:numCache>
                <c:formatCode>General</c:formatCode>
                <c:ptCount val="36"/>
                <c:pt idx="0">
                  <c:v>0.99329500000000004</c:v>
                </c:pt>
                <c:pt idx="1">
                  <c:v>0.95170200000000005</c:v>
                </c:pt>
                <c:pt idx="2">
                  <c:v>0.90363899999999997</c:v>
                </c:pt>
                <c:pt idx="3">
                  <c:v>0.85091099999999997</c:v>
                </c:pt>
                <c:pt idx="4">
                  <c:v>0.79920500000000005</c:v>
                </c:pt>
                <c:pt idx="5">
                  <c:v>0.76036999999999999</c:v>
                </c:pt>
                <c:pt idx="6">
                  <c:v>0.72973100000000002</c:v>
                </c:pt>
                <c:pt idx="7">
                  <c:v>0.70099599999999995</c:v>
                </c:pt>
                <c:pt idx="8">
                  <c:v>0.67949800000000005</c:v>
                </c:pt>
                <c:pt idx="9">
                  <c:v>0.65984500000000001</c:v>
                </c:pt>
                <c:pt idx="10">
                  <c:v>0.64045099999999999</c:v>
                </c:pt>
                <c:pt idx="11">
                  <c:v>0.61855000000000004</c:v>
                </c:pt>
                <c:pt idx="12">
                  <c:v>0.60265299999999999</c:v>
                </c:pt>
                <c:pt idx="13">
                  <c:v>0.59081799999999995</c:v>
                </c:pt>
                <c:pt idx="14">
                  <c:v>0.580955</c:v>
                </c:pt>
                <c:pt idx="15">
                  <c:v>0.57052400000000003</c:v>
                </c:pt>
                <c:pt idx="16">
                  <c:v>0.56044899999999997</c:v>
                </c:pt>
                <c:pt idx="17">
                  <c:v>0.55063300000000004</c:v>
                </c:pt>
                <c:pt idx="18">
                  <c:v>0.54094299999999995</c:v>
                </c:pt>
                <c:pt idx="19">
                  <c:v>0.53099600000000002</c:v>
                </c:pt>
                <c:pt idx="20">
                  <c:v>0.52051899999999995</c:v>
                </c:pt>
                <c:pt idx="21">
                  <c:v>0.51111300000000004</c:v>
                </c:pt>
                <c:pt idx="22">
                  <c:v>0.50104199999999999</c:v>
                </c:pt>
                <c:pt idx="23">
                  <c:v>0.49021900000000002</c:v>
                </c:pt>
                <c:pt idx="24">
                  <c:v>0.48028199999999999</c:v>
                </c:pt>
                <c:pt idx="25">
                  <c:v>0.47048600000000002</c:v>
                </c:pt>
                <c:pt idx="26">
                  <c:v>0.460816</c:v>
                </c:pt>
                <c:pt idx="27">
                  <c:v>0.45019500000000001</c:v>
                </c:pt>
                <c:pt idx="28">
                  <c:v>0.441166</c:v>
                </c:pt>
                <c:pt idx="29">
                  <c:v>0.43031399999999997</c:v>
                </c:pt>
                <c:pt idx="30">
                  <c:v>0.420404</c:v>
                </c:pt>
                <c:pt idx="31">
                  <c:v>0.409883</c:v>
                </c:pt>
                <c:pt idx="32">
                  <c:v>0.40000400000000003</c:v>
                </c:pt>
                <c:pt idx="33">
                  <c:v>0.29983199999999999</c:v>
                </c:pt>
                <c:pt idx="34">
                  <c:v>0.20010900000000001</c:v>
                </c:pt>
                <c:pt idx="35">
                  <c:v>9.9561700000000003E-2</c:v>
                </c:pt>
              </c:numCache>
            </c:numRef>
          </c:xVal>
          <c:yVal>
            <c:numRef>
              <c:f>'Isotherms (Spent)'!$D$6:$D$41</c:f>
              <c:numCache>
                <c:formatCode>General</c:formatCode>
                <c:ptCount val="36"/>
                <c:pt idx="0">
                  <c:v>384.19740000000002</c:v>
                </c:pt>
                <c:pt idx="1">
                  <c:v>362.05680000000001</c:v>
                </c:pt>
                <c:pt idx="2">
                  <c:v>357.31389999999999</c:v>
                </c:pt>
                <c:pt idx="3">
                  <c:v>354.08640000000003</c:v>
                </c:pt>
                <c:pt idx="4">
                  <c:v>351.31569999999999</c:v>
                </c:pt>
                <c:pt idx="5">
                  <c:v>349.20499999999998</c:v>
                </c:pt>
                <c:pt idx="6">
                  <c:v>347.5179</c:v>
                </c:pt>
                <c:pt idx="7">
                  <c:v>345.91559999999998</c:v>
                </c:pt>
                <c:pt idx="8">
                  <c:v>344.57049999999998</c:v>
                </c:pt>
                <c:pt idx="9">
                  <c:v>343.4418</c:v>
                </c:pt>
                <c:pt idx="10">
                  <c:v>341.96109999999999</c:v>
                </c:pt>
                <c:pt idx="11">
                  <c:v>339.8331</c:v>
                </c:pt>
                <c:pt idx="12">
                  <c:v>336.26159999999999</c:v>
                </c:pt>
                <c:pt idx="13">
                  <c:v>331.36520000000002</c:v>
                </c:pt>
                <c:pt idx="14">
                  <c:v>323.55630000000002</c:v>
                </c:pt>
                <c:pt idx="15">
                  <c:v>310.322</c:v>
                </c:pt>
                <c:pt idx="16">
                  <c:v>293.87439999999998</c:v>
                </c:pt>
                <c:pt idx="17">
                  <c:v>275.23739999999998</c:v>
                </c:pt>
                <c:pt idx="18">
                  <c:v>257.51569999999998</c:v>
                </c:pt>
                <c:pt idx="19">
                  <c:v>241.72229999999999</c:v>
                </c:pt>
                <c:pt idx="20">
                  <c:v>227.25909999999999</c:v>
                </c:pt>
                <c:pt idx="21">
                  <c:v>216.89019999999999</c:v>
                </c:pt>
                <c:pt idx="22">
                  <c:v>207.4693</c:v>
                </c:pt>
                <c:pt idx="23">
                  <c:v>199.4906</c:v>
                </c:pt>
                <c:pt idx="24">
                  <c:v>192.99199999999999</c:v>
                </c:pt>
                <c:pt idx="25">
                  <c:v>185.00839999999999</c:v>
                </c:pt>
                <c:pt idx="26">
                  <c:v>177.43209999999999</c:v>
                </c:pt>
                <c:pt idx="27">
                  <c:v>174.42019999999999</c:v>
                </c:pt>
                <c:pt idx="28">
                  <c:v>172.2193</c:v>
                </c:pt>
                <c:pt idx="29">
                  <c:v>169.81129999999999</c:v>
                </c:pt>
                <c:pt idx="30">
                  <c:v>167.7115</c:v>
                </c:pt>
                <c:pt idx="31">
                  <c:v>165.7756</c:v>
                </c:pt>
                <c:pt idx="32">
                  <c:v>163.8843</c:v>
                </c:pt>
                <c:pt idx="33">
                  <c:v>147.38030000000001</c:v>
                </c:pt>
                <c:pt idx="34">
                  <c:v>131.18219999999999</c:v>
                </c:pt>
                <c:pt idx="35">
                  <c:v>111.8109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E1-49BF-973D-629C020E2794}"/>
            </c:ext>
          </c:extLst>
        </c:ser>
        <c:ser>
          <c:idx val="1"/>
          <c:order val="2"/>
          <c:tx>
            <c:v>SBA-15 spent A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(Spent)'!$F$6:$F$29</c:f>
              <c:numCache>
                <c:formatCode>General</c:formatCode>
                <c:ptCount val="24"/>
                <c:pt idx="0">
                  <c:v>1.5045299999999999E-2</c:v>
                </c:pt>
                <c:pt idx="1">
                  <c:v>3.4256399999999999E-2</c:v>
                </c:pt>
                <c:pt idx="2">
                  <c:v>5.0613499999999999E-2</c:v>
                </c:pt>
                <c:pt idx="3">
                  <c:v>7.0660100000000003E-2</c:v>
                </c:pt>
                <c:pt idx="4">
                  <c:v>8.9211600000000002E-2</c:v>
                </c:pt>
                <c:pt idx="5">
                  <c:v>9.9205199999999993E-2</c:v>
                </c:pt>
                <c:pt idx="6">
                  <c:v>0.148927</c:v>
                </c:pt>
                <c:pt idx="7">
                  <c:v>0.19845399999999999</c:v>
                </c:pt>
                <c:pt idx="8">
                  <c:v>0.249248</c:v>
                </c:pt>
                <c:pt idx="9">
                  <c:v>0.29978399999999999</c:v>
                </c:pt>
                <c:pt idx="10">
                  <c:v>0.34959699999999999</c:v>
                </c:pt>
                <c:pt idx="11">
                  <c:v>0.40007100000000001</c:v>
                </c:pt>
                <c:pt idx="12">
                  <c:v>0.45140200000000003</c:v>
                </c:pt>
                <c:pt idx="13">
                  <c:v>0.49973499999999998</c:v>
                </c:pt>
                <c:pt idx="14">
                  <c:v>0.54659199999999997</c:v>
                </c:pt>
                <c:pt idx="15">
                  <c:v>0.59896799999999994</c:v>
                </c:pt>
                <c:pt idx="16">
                  <c:v>0.65009300000000003</c:v>
                </c:pt>
                <c:pt idx="17">
                  <c:v>0.69897600000000004</c:v>
                </c:pt>
                <c:pt idx="18">
                  <c:v>0.75092800000000004</c:v>
                </c:pt>
                <c:pt idx="19">
                  <c:v>0.79777299999999995</c:v>
                </c:pt>
                <c:pt idx="20">
                  <c:v>0.84921199999999997</c:v>
                </c:pt>
                <c:pt idx="21">
                  <c:v>0.90120199999999995</c:v>
                </c:pt>
                <c:pt idx="22">
                  <c:v>0.94932000000000005</c:v>
                </c:pt>
                <c:pt idx="23">
                  <c:v>0.99514800000000003</c:v>
                </c:pt>
              </c:numCache>
            </c:numRef>
          </c:xVal>
          <c:yVal>
            <c:numRef>
              <c:f>'Isotherms (Spent)'!$H$6:$H$29</c:f>
              <c:numCache>
                <c:formatCode>General</c:formatCode>
                <c:ptCount val="24"/>
                <c:pt idx="0">
                  <c:v>301.05340000000001</c:v>
                </c:pt>
                <c:pt idx="1">
                  <c:v>309.05309999999997</c:v>
                </c:pt>
                <c:pt idx="2">
                  <c:v>313.29719999999998</c:v>
                </c:pt>
                <c:pt idx="3">
                  <c:v>317.33870000000002</c:v>
                </c:pt>
                <c:pt idx="4">
                  <c:v>320.608</c:v>
                </c:pt>
                <c:pt idx="5">
                  <c:v>322.10360000000003</c:v>
                </c:pt>
                <c:pt idx="6">
                  <c:v>328.87400000000002</c:v>
                </c:pt>
                <c:pt idx="7">
                  <c:v>334.75760000000002</c:v>
                </c:pt>
                <c:pt idx="8">
                  <c:v>340.48220000000003</c:v>
                </c:pt>
                <c:pt idx="9">
                  <c:v>345.88380000000001</c:v>
                </c:pt>
                <c:pt idx="10">
                  <c:v>351.41759999999999</c:v>
                </c:pt>
                <c:pt idx="11">
                  <c:v>357.36610000000002</c:v>
                </c:pt>
                <c:pt idx="12">
                  <c:v>363.4871</c:v>
                </c:pt>
                <c:pt idx="13">
                  <c:v>370.44580000000002</c:v>
                </c:pt>
                <c:pt idx="14">
                  <c:v>378.1524</c:v>
                </c:pt>
                <c:pt idx="15">
                  <c:v>391.14779999999996</c:v>
                </c:pt>
                <c:pt idx="16">
                  <c:v>473.79809999999998</c:v>
                </c:pt>
                <c:pt idx="17">
                  <c:v>486.67169999999999</c:v>
                </c:pt>
                <c:pt idx="18">
                  <c:v>488.86170000000004</c:v>
                </c:pt>
                <c:pt idx="19">
                  <c:v>490.79390000000001</c:v>
                </c:pt>
                <c:pt idx="20">
                  <c:v>493.06420000000003</c:v>
                </c:pt>
                <c:pt idx="21">
                  <c:v>495.53469999999999</c:v>
                </c:pt>
                <c:pt idx="22">
                  <c:v>499.27449999999999</c:v>
                </c:pt>
                <c:pt idx="23">
                  <c:v>622.58089999999993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E1-49BF-973D-629C020E2794}"/>
            </c:ext>
          </c:extLst>
        </c:ser>
        <c:ser>
          <c:idx val="2"/>
          <c:order val="3"/>
          <c:tx>
            <c:v>SBA-15 Spent D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(Spent)'!$I$6:$I$41</c:f>
              <c:numCache>
                <c:formatCode>General</c:formatCode>
                <c:ptCount val="36"/>
                <c:pt idx="0">
                  <c:v>0.99401499999999998</c:v>
                </c:pt>
                <c:pt idx="1">
                  <c:v>0.94959199999999999</c:v>
                </c:pt>
                <c:pt idx="2">
                  <c:v>0.89954299999999998</c:v>
                </c:pt>
                <c:pt idx="3">
                  <c:v>0.84896899999999997</c:v>
                </c:pt>
                <c:pt idx="4">
                  <c:v>0.79747900000000005</c:v>
                </c:pt>
                <c:pt idx="5">
                  <c:v>0.75867899999999999</c:v>
                </c:pt>
                <c:pt idx="6">
                  <c:v>0.730688</c:v>
                </c:pt>
                <c:pt idx="7">
                  <c:v>0.69895399999999996</c:v>
                </c:pt>
                <c:pt idx="8">
                  <c:v>0.68026200000000003</c:v>
                </c:pt>
                <c:pt idx="9">
                  <c:v>0.66042299999999998</c:v>
                </c:pt>
                <c:pt idx="10">
                  <c:v>0.64102999999999999</c:v>
                </c:pt>
                <c:pt idx="11">
                  <c:v>0.61954100000000001</c:v>
                </c:pt>
                <c:pt idx="12">
                  <c:v>0.59921899999999995</c:v>
                </c:pt>
                <c:pt idx="13">
                  <c:v>0.59104199999999996</c:v>
                </c:pt>
                <c:pt idx="14">
                  <c:v>0.57972800000000002</c:v>
                </c:pt>
                <c:pt idx="15">
                  <c:v>0.57072000000000001</c:v>
                </c:pt>
                <c:pt idx="16">
                  <c:v>0.56032999999999999</c:v>
                </c:pt>
                <c:pt idx="17">
                  <c:v>0.55052999999999996</c:v>
                </c:pt>
                <c:pt idx="18">
                  <c:v>0.54074199999999994</c:v>
                </c:pt>
                <c:pt idx="19">
                  <c:v>0.53066999999999998</c:v>
                </c:pt>
                <c:pt idx="20">
                  <c:v>0.52041800000000005</c:v>
                </c:pt>
                <c:pt idx="21">
                  <c:v>0.51033700000000004</c:v>
                </c:pt>
                <c:pt idx="22">
                  <c:v>0.50017800000000001</c:v>
                </c:pt>
                <c:pt idx="23">
                  <c:v>0.49044300000000002</c:v>
                </c:pt>
                <c:pt idx="24">
                  <c:v>0.48085600000000001</c:v>
                </c:pt>
                <c:pt idx="25">
                  <c:v>0.47068199999999999</c:v>
                </c:pt>
                <c:pt idx="26">
                  <c:v>0.46057900000000002</c:v>
                </c:pt>
                <c:pt idx="27">
                  <c:v>0.45043899999999998</c:v>
                </c:pt>
                <c:pt idx="28">
                  <c:v>0.44037700000000002</c:v>
                </c:pt>
                <c:pt idx="29">
                  <c:v>0.42969200000000002</c:v>
                </c:pt>
                <c:pt idx="30">
                  <c:v>0.421041</c:v>
                </c:pt>
                <c:pt idx="31">
                  <c:v>0.40944700000000001</c:v>
                </c:pt>
                <c:pt idx="32">
                  <c:v>0.40060899999999999</c:v>
                </c:pt>
                <c:pt idx="33">
                  <c:v>0.30010999999999999</c:v>
                </c:pt>
                <c:pt idx="34">
                  <c:v>0.19963700000000001</c:v>
                </c:pt>
                <c:pt idx="35">
                  <c:v>9.9413699999999994E-2</c:v>
                </c:pt>
              </c:numCache>
            </c:numRef>
          </c:xVal>
          <c:yVal>
            <c:numRef>
              <c:f>'Isotherms (Spent)'!$K$6:$K$41</c:f>
              <c:numCache>
                <c:formatCode>General</c:formatCode>
                <c:ptCount val="36"/>
                <c:pt idx="0">
                  <c:v>621.5634</c:v>
                </c:pt>
                <c:pt idx="1">
                  <c:v>503.18470000000002</c:v>
                </c:pt>
                <c:pt idx="2">
                  <c:v>498.26499999999999</c:v>
                </c:pt>
                <c:pt idx="3">
                  <c:v>495.65750000000003</c:v>
                </c:pt>
                <c:pt idx="4">
                  <c:v>493.44990000000001</c:v>
                </c:pt>
                <c:pt idx="5">
                  <c:v>491.90390000000002</c:v>
                </c:pt>
                <c:pt idx="6">
                  <c:v>490.697</c:v>
                </c:pt>
                <c:pt idx="7">
                  <c:v>489.35130000000004</c:v>
                </c:pt>
                <c:pt idx="8">
                  <c:v>488.71719999999999</c:v>
                </c:pt>
                <c:pt idx="9">
                  <c:v>487.77350000000001</c:v>
                </c:pt>
                <c:pt idx="10">
                  <c:v>486.58850000000001</c:v>
                </c:pt>
                <c:pt idx="11">
                  <c:v>485.27840000000003</c:v>
                </c:pt>
                <c:pt idx="12">
                  <c:v>483.16499999999996</c:v>
                </c:pt>
                <c:pt idx="13">
                  <c:v>482.05579999999998</c:v>
                </c:pt>
                <c:pt idx="14">
                  <c:v>479.346</c:v>
                </c:pt>
                <c:pt idx="15">
                  <c:v>476.3612</c:v>
                </c:pt>
                <c:pt idx="16">
                  <c:v>471.90600000000001</c:v>
                </c:pt>
                <c:pt idx="17">
                  <c:v>467.34680000000003</c:v>
                </c:pt>
                <c:pt idx="18">
                  <c:v>462.6891</c:v>
                </c:pt>
                <c:pt idx="19">
                  <c:v>458.23829999999998</c:v>
                </c:pt>
                <c:pt idx="20">
                  <c:v>453.77229999999997</c:v>
                </c:pt>
                <c:pt idx="21">
                  <c:v>449.31979999999999</c:v>
                </c:pt>
                <c:pt idx="22">
                  <c:v>445.0505</c:v>
                </c:pt>
                <c:pt idx="23">
                  <c:v>440.50479999999999</c:v>
                </c:pt>
                <c:pt idx="24">
                  <c:v>436.2989</c:v>
                </c:pt>
                <c:pt idx="25">
                  <c:v>431.84010000000001</c:v>
                </c:pt>
                <c:pt idx="26">
                  <c:v>419.5908</c:v>
                </c:pt>
                <c:pt idx="27">
                  <c:v>381.91539999999998</c:v>
                </c:pt>
                <c:pt idx="28">
                  <c:v>367.64940000000001</c:v>
                </c:pt>
                <c:pt idx="29">
                  <c:v>363.7638</c:v>
                </c:pt>
                <c:pt idx="30">
                  <c:v>362.26690000000002</c:v>
                </c:pt>
                <c:pt idx="31">
                  <c:v>360.4008</c:v>
                </c:pt>
                <c:pt idx="32">
                  <c:v>359.1121</c:v>
                </c:pt>
                <c:pt idx="33">
                  <c:v>346.495</c:v>
                </c:pt>
                <c:pt idx="34">
                  <c:v>334.11610000000002</c:v>
                </c:pt>
                <c:pt idx="35">
                  <c:v>319.95310000000001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E1-49BF-973D-629C020E2794}"/>
            </c:ext>
          </c:extLst>
        </c:ser>
        <c:ser>
          <c:idx val="0"/>
          <c:order val="4"/>
          <c:tx>
            <c:v>KIT-6 fresh A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(Spent)'!$N$6:$N$29</c:f>
              <c:numCache>
                <c:formatCode>0.00E+00</c:formatCode>
                <c:ptCount val="24"/>
                <c:pt idx="0">
                  <c:v>1.50242E-2</c:v>
                </c:pt>
                <c:pt idx="1">
                  <c:v>3.5291700000000002E-2</c:v>
                </c:pt>
                <c:pt idx="2">
                  <c:v>4.94215E-2</c:v>
                </c:pt>
                <c:pt idx="3">
                  <c:v>6.9235900000000003E-2</c:v>
                </c:pt>
                <c:pt idx="4">
                  <c:v>8.9751700000000004E-2</c:v>
                </c:pt>
                <c:pt idx="5">
                  <c:v>0.10016</c:v>
                </c:pt>
                <c:pt idx="6">
                  <c:v>0.14951600000000001</c:v>
                </c:pt>
                <c:pt idx="7">
                  <c:v>0.199603</c:v>
                </c:pt>
                <c:pt idx="8">
                  <c:v>0.24959400000000001</c:v>
                </c:pt>
                <c:pt idx="9">
                  <c:v>0.29938399999999998</c:v>
                </c:pt>
                <c:pt idx="10">
                  <c:v>0.34946500000000003</c:v>
                </c:pt>
                <c:pt idx="11">
                  <c:v>0.39898800000000001</c:v>
                </c:pt>
                <c:pt idx="12">
                  <c:v>0.45006400000000002</c:v>
                </c:pt>
                <c:pt idx="13">
                  <c:v>0.50034000000000001</c:v>
                </c:pt>
                <c:pt idx="14">
                  <c:v>0.55000499999999997</c:v>
                </c:pt>
                <c:pt idx="15">
                  <c:v>0.59922900000000001</c:v>
                </c:pt>
                <c:pt idx="16">
                  <c:v>0.649119</c:v>
                </c:pt>
                <c:pt idx="17">
                  <c:v>0.69958500000000001</c:v>
                </c:pt>
                <c:pt idx="18">
                  <c:v>0.75017199999999995</c:v>
                </c:pt>
                <c:pt idx="19">
                  <c:v>0.800427</c:v>
                </c:pt>
                <c:pt idx="20">
                  <c:v>0.85071600000000003</c:v>
                </c:pt>
                <c:pt idx="21">
                  <c:v>0.90064500000000003</c:v>
                </c:pt>
                <c:pt idx="22">
                  <c:v>0.95075500000000002</c:v>
                </c:pt>
                <c:pt idx="23">
                  <c:v>0.99474300000000004</c:v>
                </c:pt>
              </c:numCache>
            </c:numRef>
          </c:xVal>
          <c:yVal>
            <c:numRef>
              <c:f>'Isotherms (Spent)'!$P$6:$P$29</c:f>
              <c:numCache>
                <c:formatCode>0.00E+00</c:formatCode>
                <c:ptCount val="24"/>
                <c:pt idx="0">
                  <c:v>451.55669999999998</c:v>
                </c:pt>
                <c:pt idx="1">
                  <c:v>467.44220000000001</c:v>
                </c:pt>
                <c:pt idx="2">
                  <c:v>474.64269999999999</c:v>
                </c:pt>
                <c:pt idx="3">
                  <c:v>482.54219999999998</c:v>
                </c:pt>
                <c:pt idx="4">
                  <c:v>489.27409999999998</c:v>
                </c:pt>
                <c:pt idx="5">
                  <c:v>492.303</c:v>
                </c:pt>
                <c:pt idx="6">
                  <c:v>504.8245</c:v>
                </c:pt>
                <c:pt idx="7">
                  <c:v>515.69650000000001</c:v>
                </c:pt>
                <c:pt idx="8">
                  <c:v>525.70230000000004</c:v>
                </c:pt>
                <c:pt idx="9">
                  <c:v>535.35550000000001</c:v>
                </c:pt>
                <c:pt idx="10">
                  <c:v>545.22350000000006</c:v>
                </c:pt>
                <c:pt idx="11">
                  <c:v>555.57359999999994</c:v>
                </c:pt>
                <c:pt idx="12">
                  <c:v>566.91229999999996</c:v>
                </c:pt>
                <c:pt idx="13">
                  <c:v>579.61860000000001</c:v>
                </c:pt>
                <c:pt idx="14">
                  <c:v>595.96910000000003</c:v>
                </c:pt>
                <c:pt idx="15">
                  <c:v>630.30020000000002</c:v>
                </c:pt>
                <c:pt idx="16">
                  <c:v>757.41789999999992</c:v>
                </c:pt>
                <c:pt idx="17">
                  <c:v>799.83680000000004</c:v>
                </c:pt>
                <c:pt idx="18">
                  <c:v>801.55050000000006</c:v>
                </c:pt>
                <c:pt idx="19">
                  <c:v>802.92509999999993</c:v>
                </c:pt>
                <c:pt idx="20">
                  <c:v>804.18360000000007</c:v>
                </c:pt>
                <c:pt idx="21">
                  <c:v>805.40350000000001</c:v>
                </c:pt>
                <c:pt idx="22">
                  <c:v>806.56580000000008</c:v>
                </c:pt>
                <c:pt idx="23">
                  <c:v>808.61290000000008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1-49BF-973D-629C020E2794}"/>
            </c:ext>
          </c:extLst>
        </c:ser>
        <c:ser>
          <c:idx val="3"/>
          <c:order val="5"/>
          <c:tx>
            <c:v>KIT-6 fresh D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(Spent)'!$Q$6:$Q$41</c:f>
              <c:numCache>
                <c:formatCode>0.00E+00</c:formatCode>
                <c:ptCount val="36"/>
                <c:pt idx="0">
                  <c:v>0.99365300000000001</c:v>
                </c:pt>
                <c:pt idx="1">
                  <c:v>0.94992900000000002</c:v>
                </c:pt>
                <c:pt idx="2">
                  <c:v>0.90103900000000003</c:v>
                </c:pt>
                <c:pt idx="3">
                  <c:v>0.84993799999999997</c:v>
                </c:pt>
                <c:pt idx="4">
                  <c:v>0.80083599999999999</c:v>
                </c:pt>
                <c:pt idx="5">
                  <c:v>0.76083800000000001</c:v>
                </c:pt>
                <c:pt idx="6">
                  <c:v>0.73016599999999998</c:v>
                </c:pt>
                <c:pt idx="7">
                  <c:v>0.70036299999999996</c:v>
                </c:pt>
                <c:pt idx="8">
                  <c:v>0.67975099999999999</c:v>
                </c:pt>
                <c:pt idx="9">
                  <c:v>0.66008699999999998</c:v>
                </c:pt>
                <c:pt idx="10">
                  <c:v>0.64042500000000002</c:v>
                </c:pt>
                <c:pt idx="11">
                  <c:v>0.62040300000000004</c:v>
                </c:pt>
                <c:pt idx="12">
                  <c:v>0.60105399999999998</c:v>
                </c:pt>
                <c:pt idx="13">
                  <c:v>0.59060100000000004</c:v>
                </c:pt>
                <c:pt idx="14">
                  <c:v>0.580905</c:v>
                </c:pt>
                <c:pt idx="15">
                  <c:v>0.57093499999999997</c:v>
                </c:pt>
                <c:pt idx="16">
                  <c:v>0.56045900000000004</c:v>
                </c:pt>
                <c:pt idx="17">
                  <c:v>0.55036499999999999</c:v>
                </c:pt>
                <c:pt idx="18">
                  <c:v>0.54086999999999996</c:v>
                </c:pt>
                <c:pt idx="19">
                  <c:v>0.53089699999999995</c:v>
                </c:pt>
                <c:pt idx="20">
                  <c:v>0.51998599999999995</c:v>
                </c:pt>
                <c:pt idx="21">
                  <c:v>0.51044400000000001</c:v>
                </c:pt>
                <c:pt idx="22">
                  <c:v>0.49985600000000002</c:v>
                </c:pt>
                <c:pt idx="23">
                  <c:v>0.48987700000000001</c:v>
                </c:pt>
                <c:pt idx="24">
                  <c:v>0.47997099999999998</c:v>
                </c:pt>
                <c:pt idx="25">
                  <c:v>0.46989199999999998</c:v>
                </c:pt>
                <c:pt idx="26">
                  <c:v>0.45957700000000001</c:v>
                </c:pt>
                <c:pt idx="27">
                  <c:v>0.44946700000000001</c:v>
                </c:pt>
                <c:pt idx="28">
                  <c:v>0.43970300000000001</c:v>
                </c:pt>
                <c:pt idx="29">
                  <c:v>0.42967499999999997</c:v>
                </c:pt>
                <c:pt idx="30">
                  <c:v>0.41962100000000002</c:v>
                </c:pt>
                <c:pt idx="31">
                  <c:v>0.40915699999999999</c:v>
                </c:pt>
                <c:pt idx="32">
                  <c:v>0.40091199999999999</c:v>
                </c:pt>
                <c:pt idx="33">
                  <c:v>0.30009400000000003</c:v>
                </c:pt>
                <c:pt idx="34">
                  <c:v>0.19956599999999999</c:v>
                </c:pt>
                <c:pt idx="35">
                  <c:v>0.100424</c:v>
                </c:pt>
              </c:numCache>
            </c:numRef>
          </c:xVal>
          <c:yVal>
            <c:numRef>
              <c:f>'Isotherms (Spent)'!$S$6:$S$41</c:f>
              <c:numCache>
                <c:formatCode>0.00E+00</c:formatCode>
                <c:ptCount val="36"/>
                <c:pt idx="0">
                  <c:v>808.57130000000006</c:v>
                </c:pt>
                <c:pt idx="1">
                  <c:v>806.4796</c:v>
                </c:pt>
                <c:pt idx="2">
                  <c:v>805.24469999999997</c:v>
                </c:pt>
                <c:pt idx="3">
                  <c:v>803.94029999999998</c:v>
                </c:pt>
                <c:pt idx="4">
                  <c:v>802.66460000000006</c:v>
                </c:pt>
                <c:pt idx="5">
                  <c:v>801.80029999999999</c:v>
                </c:pt>
                <c:pt idx="6">
                  <c:v>800.91059999999993</c:v>
                </c:pt>
                <c:pt idx="7">
                  <c:v>799.95370000000003</c:v>
                </c:pt>
                <c:pt idx="8">
                  <c:v>799.24749999999995</c:v>
                </c:pt>
                <c:pt idx="9">
                  <c:v>798.54039999999998</c:v>
                </c:pt>
                <c:pt idx="10">
                  <c:v>797.76420000000007</c:v>
                </c:pt>
                <c:pt idx="11">
                  <c:v>796.33770000000004</c:v>
                </c:pt>
                <c:pt idx="12">
                  <c:v>786.44010000000003</c:v>
                </c:pt>
                <c:pt idx="13">
                  <c:v>751.58040000000005</c:v>
                </c:pt>
                <c:pt idx="14">
                  <c:v>706.28009999999995</c:v>
                </c:pt>
                <c:pt idx="15">
                  <c:v>661.52530000000002</c:v>
                </c:pt>
                <c:pt idx="16">
                  <c:v>627.10480000000007</c:v>
                </c:pt>
                <c:pt idx="17">
                  <c:v>607.46980000000008</c:v>
                </c:pt>
                <c:pt idx="18">
                  <c:v>597.7894</c:v>
                </c:pt>
                <c:pt idx="19">
                  <c:v>591.82950000000005</c:v>
                </c:pt>
                <c:pt idx="20">
                  <c:v>587.06759999999997</c:v>
                </c:pt>
                <c:pt idx="21">
                  <c:v>583.92660000000001</c:v>
                </c:pt>
                <c:pt idx="22">
                  <c:v>580.78679999999997</c:v>
                </c:pt>
                <c:pt idx="23">
                  <c:v>578.00490000000002</c:v>
                </c:pt>
                <c:pt idx="24">
                  <c:v>575.30709999999999</c:v>
                </c:pt>
                <c:pt idx="25">
                  <c:v>572.71600000000001</c:v>
                </c:pt>
                <c:pt idx="26">
                  <c:v>570.09670000000006</c:v>
                </c:pt>
                <c:pt idx="27">
                  <c:v>567.37919999999997</c:v>
                </c:pt>
                <c:pt idx="28">
                  <c:v>564.64030000000002</c:v>
                </c:pt>
                <c:pt idx="29">
                  <c:v>561.88290000000006</c:v>
                </c:pt>
                <c:pt idx="30">
                  <c:v>559.39449999999999</c:v>
                </c:pt>
                <c:pt idx="31">
                  <c:v>557.11699999999996</c:v>
                </c:pt>
                <c:pt idx="32">
                  <c:v>555.35770000000002</c:v>
                </c:pt>
                <c:pt idx="33">
                  <c:v>534.67949999999996</c:v>
                </c:pt>
                <c:pt idx="34">
                  <c:v>514.48009999999999</c:v>
                </c:pt>
                <c:pt idx="35">
                  <c:v>490.89570000000003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8E1-49BF-973D-629C020E2794}"/>
            </c:ext>
          </c:extLst>
        </c:ser>
        <c:ser>
          <c:idx val="6"/>
          <c:order val="6"/>
          <c:tx>
            <c:v>Adsorption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(Spent)'!$U$6:$U$29</c:f>
              <c:numCache>
                <c:formatCode>General</c:formatCode>
                <c:ptCount val="24"/>
                <c:pt idx="0">
                  <c:v>1.5078100000000001E-2</c:v>
                </c:pt>
                <c:pt idx="1">
                  <c:v>3.4211199999999997E-2</c:v>
                </c:pt>
                <c:pt idx="2">
                  <c:v>5.0499299999999997E-2</c:v>
                </c:pt>
                <c:pt idx="3">
                  <c:v>7.0605299999999996E-2</c:v>
                </c:pt>
                <c:pt idx="4">
                  <c:v>8.9277999999999996E-2</c:v>
                </c:pt>
                <c:pt idx="5">
                  <c:v>9.9180099999999993E-2</c:v>
                </c:pt>
                <c:pt idx="6">
                  <c:v>0.15059700000000001</c:v>
                </c:pt>
                <c:pt idx="7">
                  <c:v>0.19947400000000001</c:v>
                </c:pt>
                <c:pt idx="8">
                  <c:v>0.24979699999999999</c:v>
                </c:pt>
                <c:pt idx="9">
                  <c:v>0.29983300000000002</c:v>
                </c:pt>
                <c:pt idx="10">
                  <c:v>0.34941100000000003</c:v>
                </c:pt>
                <c:pt idx="11">
                  <c:v>0.40077299999999999</c:v>
                </c:pt>
                <c:pt idx="12">
                  <c:v>0.44925399999999999</c:v>
                </c:pt>
                <c:pt idx="13">
                  <c:v>0.499996</c:v>
                </c:pt>
                <c:pt idx="14">
                  <c:v>0.54979</c:v>
                </c:pt>
                <c:pt idx="15">
                  <c:v>0.59944699999999995</c:v>
                </c:pt>
                <c:pt idx="16">
                  <c:v>0.64951499999999995</c:v>
                </c:pt>
                <c:pt idx="17">
                  <c:v>0.700237</c:v>
                </c:pt>
                <c:pt idx="18">
                  <c:v>0.75081500000000001</c:v>
                </c:pt>
                <c:pt idx="19">
                  <c:v>0.80139300000000002</c:v>
                </c:pt>
                <c:pt idx="20">
                  <c:v>0.849132</c:v>
                </c:pt>
                <c:pt idx="21">
                  <c:v>0.90105900000000005</c:v>
                </c:pt>
                <c:pt idx="22">
                  <c:v>0.94912399999999997</c:v>
                </c:pt>
                <c:pt idx="23">
                  <c:v>0.99369099999999999</c:v>
                </c:pt>
              </c:numCache>
            </c:numRef>
          </c:xVal>
          <c:yVal>
            <c:numRef>
              <c:f>'Isotherms (Spent)'!$W$6:$W$29</c:f>
              <c:numCache>
                <c:formatCode>General</c:formatCode>
                <c:ptCount val="24"/>
                <c:pt idx="0">
                  <c:v>684.37670000000003</c:v>
                </c:pt>
                <c:pt idx="1">
                  <c:v>697.32309999999995</c:v>
                </c:pt>
                <c:pt idx="2">
                  <c:v>704.3501</c:v>
                </c:pt>
                <c:pt idx="3">
                  <c:v>711.11660000000006</c:v>
                </c:pt>
                <c:pt idx="4">
                  <c:v>716.39359999999999</c:v>
                </c:pt>
                <c:pt idx="5">
                  <c:v>718.94090000000006</c:v>
                </c:pt>
                <c:pt idx="6">
                  <c:v>730.57060000000001</c:v>
                </c:pt>
                <c:pt idx="7">
                  <c:v>740.1318</c:v>
                </c:pt>
                <c:pt idx="8">
                  <c:v>749.35860000000002</c:v>
                </c:pt>
                <c:pt idx="9">
                  <c:v>758.31709999999998</c:v>
                </c:pt>
                <c:pt idx="10">
                  <c:v>767.31860000000006</c:v>
                </c:pt>
                <c:pt idx="11">
                  <c:v>777.21260000000007</c:v>
                </c:pt>
                <c:pt idx="12">
                  <c:v>787.25430000000006</c:v>
                </c:pt>
                <c:pt idx="13">
                  <c:v>799.65949999999998</c:v>
                </c:pt>
                <c:pt idx="14">
                  <c:v>816.95399999999995</c:v>
                </c:pt>
                <c:pt idx="15">
                  <c:v>861.63709999999992</c:v>
                </c:pt>
                <c:pt idx="16">
                  <c:v>970.09719999999993</c:v>
                </c:pt>
                <c:pt idx="17">
                  <c:v>985.05079999999998</c:v>
                </c:pt>
                <c:pt idx="18">
                  <c:v>986.57950000000005</c:v>
                </c:pt>
                <c:pt idx="19">
                  <c:v>987.94380000000001</c:v>
                </c:pt>
                <c:pt idx="20">
                  <c:v>989.11450000000002</c:v>
                </c:pt>
                <c:pt idx="21">
                  <c:v>990.4991</c:v>
                </c:pt>
                <c:pt idx="22">
                  <c:v>992.17129999999997</c:v>
                </c:pt>
                <c:pt idx="23">
                  <c:v>1180.3641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8E1-49BF-973D-629C020E2794}"/>
            </c:ext>
          </c:extLst>
        </c:ser>
        <c:ser>
          <c:idx val="7"/>
          <c:order val="7"/>
          <c:tx>
            <c:v>Desorption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(Spent)'!$X$6:$X$41</c:f>
              <c:numCache>
                <c:formatCode>General</c:formatCode>
                <c:ptCount val="36"/>
                <c:pt idx="0">
                  <c:v>0.99356900000000004</c:v>
                </c:pt>
                <c:pt idx="1">
                  <c:v>0.95001999999999998</c:v>
                </c:pt>
                <c:pt idx="2">
                  <c:v>0.89984600000000003</c:v>
                </c:pt>
                <c:pt idx="3">
                  <c:v>0.850074</c:v>
                </c:pt>
                <c:pt idx="4">
                  <c:v>0.79969500000000004</c:v>
                </c:pt>
                <c:pt idx="5">
                  <c:v>0.76106600000000002</c:v>
                </c:pt>
                <c:pt idx="6">
                  <c:v>0.72992100000000004</c:v>
                </c:pt>
                <c:pt idx="7">
                  <c:v>0.70039799999999997</c:v>
                </c:pt>
                <c:pt idx="8">
                  <c:v>0.68008800000000003</c:v>
                </c:pt>
                <c:pt idx="9">
                  <c:v>0.65952</c:v>
                </c:pt>
                <c:pt idx="10">
                  <c:v>0.639652</c:v>
                </c:pt>
                <c:pt idx="11">
                  <c:v>0.62052499999999999</c:v>
                </c:pt>
                <c:pt idx="12">
                  <c:v>0.60101300000000002</c:v>
                </c:pt>
                <c:pt idx="13">
                  <c:v>0.59062000000000003</c:v>
                </c:pt>
                <c:pt idx="14">
                  <c:v>0.580565</c:v>
                </c:pt>
                <c:pt idx="15">
                  <c:v>0.57090099999999999</c:v>
                </c:pt>
                <c:pt idx="16">
                  <c:v>0.56064199999999997</c:v>
                </c:pt>
                <c:pt idx="17">
                  <c:v>0.55094200000000004</c:v>
                </c:pt>
                <c:pt idx="18">
                  <c:v>0.54112899999999997</c:v>
                </c:pt>
                <c:pt idx="19">
                  <c:v>0.53075600000000001</c:v>
                </c:pt>
                <c:pt idx="20">
                  <c:v>0.52050200000000002</c:v>
                </c:pt>
                <c:pt idx="21">
                  <c:v>0.51097300000000001</c:v>
                </c:pt>
                <c:pt idx="22">
                  <c:v>0.50045600000000001</c:v>
                </c:pt>
                <c:pt idx="23">
                  <c:v>0.490041</c:v>
                </c:pt>
                <c:pt idx="24">
                  <c:v>0.47977599999999998</c:v>
                </c:pt>
                <c:pt idx="25">
                  <c:v>0.471084</c:v>
                </c:pt>
                <c:pt idx="26">
                  <c:v>0.45917000000000002</c:v>
                </c:pt>
                <c:pt idx="27">
                  <c:v>0.450907</c:v>
                </c:pt>
                <c:pt idx="28">
                  <c:v>0.43933499999999998</c:v>
                </c:pt>
                <c:pt idx="29">
                  <c:v>0.43088199999999999</c:v>
                </c:pt>
                <c:pt idx="30">
                  <c:v>0.42110799999999998</c:v>
                </c:pt>
                <c:pt idx="31">
                  <c:v>0.41075099999999998</c:v>
                </c:pt>
                <c:pt idx="32">
                  <c:v>0.40076299999999998</c:v>
                </c:pt>
                <c:pt idx="33">
                  <c:v>0.29967300000000002</c:v>
                </c:pt>
                <c:pt idx="34">
                  <c:v>0.20056499999999999</c:v>
                </c:pt>
                <c:pt idx="35">
                  <c:v>0.10066700000000001</c:v>
                </c:pt>
              </c:numCache>
            </c:numRef>
          </c:xVal>
          <c:yVal>
            <c:numRef>
              <c:f>'Isotherms (Spent)'!$Z$6:$Z$41</c:f>
              <c:numCache>
                <c:formatCode>General</c:formatCode>
                <c:ptCount val="36"/>
                <c:pt idx="0">
                  <c:v>1179.4142000000002</c:v>
                </c:pt>
                <c:pt idx="1">
                  <c:v>1008.1405999999999</c:v>
                </c:pt>
                <c:pt idx="2">
                  <c:v>1002.1123</c:v>
                </c:pt>
                <c:pt idx="3">
                  <c:v>999.94209999999998</c:v>
                </c:pt>
                <c:pt idx="4">
                  <c:v>998.30040000000008</c:v>
                </c:pt>
                <c:pt idx="5">
                  <c:v>997.11689999999999</c:v>
                </c:pt>
                <c:pt idx="6">
                  <c:v>996.07279999999992</c:v>
                </c:pt>
                <c:pt idx="7">
                  <c:v>995.04430000000002</c:v>
                </c:pt>
                <c:pt idx="8">
                  <c:v>994.30029999999999</c:v>
                </c:pt>
                <c:pt idx="9">
                  <c:v>993.45</c:v>
                </c:pt>
                <c:pt idx="10">
                  <c:v>992.67840000000001</c:v>
                </c:pt>
                <c:pt idx="11">
                  <c:v>991.697</c:v>
                </c:pt>
                <c:pt idx="12">
                  <c:v>989.83979999999997</c:v>
                </c:pt>
                <c:pt idx="13">
                  <c:v>985.08999999999992</c:v>
                </c:pt>
                <c:pt idx="14">
                  <c:v>963.90959999999995</c:v>
                </c:pt>
                <c:pt idx="15">
                  <c:v>931.67309999999998</c:v>
                </c:pt>
                <c:pt idx="16">
                  <c:v>892.13400000000001</c:v>
                </c:pt>
                <c:pt idx="17">
                  <c:v>858.72460000000001</c:v>
                </c:pt>
                <c:pt idx="18">
                  <c:v>834.79169999999999</c:v>
                </c:pt>
                <c:pt idx="19">
                  <c:v>819.60469999999998</c:v>
                </c:pt>
                <c:pt idx="20">
                  <c:v>810.12009999999998</c:v>
                </c:pt>
                <c:pt idx="21">
                  <c:v>804.88139999999999</c:v>
                </c:pt>
                <c:pt idx="22">
                  <c:v>800.24389999999994</c:v>
                </c:pt>
                <c:pt idx="23">
                  <c:v>796.5335</c:v>
                </c:pt>
                <c:pt idx="24">
                  <c:v>793.37630000000001</c:v>
                </c:pt>
                <c:pt idx="25">
                  <c:v>790.9434</c:v>
                </c:pt>
                <c:pt idx="26">
                  <c:v>787.79179999999997</c:v>
                </c:pt>
                <c:pt idx="27">
                  <c:v>785.76350000000002</c:v>
                </c:pt>
                <c:pt idx="28">
                  <c:v>782.86339999999996</c:v>
                </c:pt>
                <c:pt idx="29">
                  <c:v>780.8252</c:v>
                </c:pt>
                <c:pt idx="30">
                  <c:v>778.35300000000007</c:v>
                </c:pt>
                <c:pt idx="31">
                  <c:v>776.08789999999999</c:v>
                </c:pt>
                <c:pt idx="32">
                  <c:v>773.86779999999999</c:v>
                </c:pt>
                <c:pt idx="33">
                  <c:v>753.98749999999995</c:v>
                </c:pt>
                <c:pt idx="34">
                  <c:v>735.11270000000002</c:v>
                </c:pt>
                <c:pt idx="35">
                  <c:v>713.17280000000005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8E1-49BF-973D-629C020E2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901664"/>
        <c:axId val="272908192"/>
      </c:scatterChart>
      <c:valAx>
        <c:axId val="27290166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Relative Pressure / P/P0</a:t>
                </a:r>
              </a:p>
            </c:rich>
          </c:tx>
          <c:layout>
            <c:manualLayout>
              <c:xMode val="edge"/>
              <c:yMode val="edge"/>
              <c:x val="0.29309166666666681"/>
              <c:y val="0.90528717948717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72908192"/>
        <c:crosses val="autoZero"/>
        <c:crossBetween val="midCat"/>
        <c:majorUnit val="0.2"/>
      </c:valAx>
      <c:valAx>
        <c:axId val="272908192"/>
        <c:scaling>
          <c:orientation val="minMax"/>
          <c:max val="12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Volume / cm</a:t>
                </a:r>
                <a:r>
                  <a:rPr lang="en-GB" sz="1200" baseline="30000"/>
                  <a:t>3</a:t>
                </a:r>
                <a:r>
                  <a:rPr lang="en-GB" sz="1200"/>
                  <a:t> g</a:t>
                </a:r>
                <a:r>
                  <a:rPr lang="en-GB" sz="12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6440598290598411E-2"/>
              <c:y val="0.27577094017094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72901664"/>
        <c:crosses val="autoZero"/>
        <c:crossBetween val="midCat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0110097807483587"/>
          <c:y val="2.41351851851852E-2"/>
          <c:w val="0.28720578703703703"/>
          <c:h val="0.12631574074074073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18888888888889"/>
          <c:y val="3.1556481481481484E-2"/>
          <c:w val="0.70856458333333328"/>
          <c:h val="0.77681435185185188"/>
        </c:manualLayout>
      </c:layout>
      <c:scatterChart>
        <c:scatterStyle val="smoothMarker"/>
        <c:varyColors val="0"/>
        <c:ser>
          <c:idx val="4"/>
          <c:order val="0"/>
          <c:tx>
            <c:v>SBA15 fresh A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(Spent)'!$A$6:$A$29</c:f>
              <c:numCache>
                <c:formatCode>General</c:formatCode>
                <c:ptCount val="24"/>
                <c:pt idx="0">
                  <c:v>1.5040599999999999E-2</c:v>
                </c:pt>
                <c:pt idx="1">
                  <c:v>3.5046599999999997E-2</c:v>
                </c:pt>
                <c:pt idx="2">
                  <c:v>5.0304399999999999E-2</c:v>
                </c:pt>
                <c:pt idx="3">
                  <c:v>6.9801699999999994E-2</c:v>
                </c:pt>
                <c:pt idx="4">
                  <c:v>9.05112E-2</c:v>
                </c:pt>
                <c:pt idx="5">
                  <c:v>9.9557099999999996E-2</c:v>
                </c:pt>
                <c:pt idx="6">
                  <c:v>0.15013499999999999</c:v>
                </c:pt>
                <c:pt idx="7">
                  <c:v>0.19953599999999999</c:v>
                </c:pt>
                <c:pt idx="8">
                  <c:v>0.249699</c:v>
                </c:pt>
                <c:pt idx="9">
                  <c:v>0.300541</c:v>
                </c:pt>
                <c:pt idx="10">
                  <c:v>0.34923500000000002</c:v>
                </c:pt>
                <c:pt idx="11">
                  <c:v>0.40109600000000001</c:v>
                </c:pt>
                <c:pt idx="12">
                  <c:v>0.45029200000000003</c:v>
                </c:pt>
                <c:pt idx="13">
                  <c:v>0.50045399999999995</c:v>
                </c:pt>
                <c:pt idx="14">
                  <c:v>0.54984200000000005</c:v>
                </c:pt>
                <c:pt idx="15">
                  <c:v>0.60092100000000004</c:v>
                </c:pt>
                <c:pt idx="16">
                  <c:v>0.64902599999999999</c:v>
                </c:pt>
                <c:pt idx="17">
                  <c:v>0.70005300000000004</c:v>
                </c:pt>
                <c:pt idx="18">
                  <c:v>0.75105299999999997</c:v>
                </c:pt>
                <c:pt idx="19">
                  <c:v>0.80041899999999999</c:v>
                </c:pt>
                <c:pt idx="20">
                  <c:v>0.84984099999999996</c:v>
                </c:pt>
                <c:pt idx="21">
                  <c:v>0.90037500000000004</c:v>
                </c:pt>
                <c:pt idx="22">
                  <c:v>0.95050400000000002</c:v>
                </c:pt>
                <c:pt idx="23">
                  <c:v>0.99265000000000003</c:v>
                </c:pt>
              </c:numCache>
            </c:numRef>
          </c:xVal>
          <c:yVal>
            <c:numRef>
              <c:f>'Isotherms (Spent)'!$B$6:$B$29</c:f>
              <c:numCache>
                <c:formatCode>General</c:formatCode>
                <c:ptCount val="24"/>
                <c:pt idx="0">
                  <c:v>80.515699999999995</c:v>
                </c:pt>
                <c:pt idx="1">
                  <c:v>92.687100000000001</c:v>
                </c:pt>
                <c:pt idx="2">
                  <c:v>98.645099999999999</c:v>
                </c:pt>
                <c:pt idx="3">
                  <c:v>104.6159</c:v>
                </c:pt>
                <c:pt idx="4">
                  <c:v>109.8948</c:v>
                </c:pt>
                <c:pt idx="5">
                  <c:v>111.99939999999999</c:v>
                </c:pt>
                <c:pt idx="6">
                  <c:v>122.07810000000001</c:v>
                </c:pt>
                <c:pt idx="7">
                  <c:v>130.6396</c:v>
                </c:pt>
                <c:pt idx="8">
                  <c:v>138.37119999999999</c:v>
                </c:pt>
                <c:pt idx="9">
                  <c:v>146.25399999999999</c:v>
                </c:pt>
                <c:pt idx="10">
                  <c:v>153.81489999999999</c:v>
                </c:pt>
                <c:pt idx="11">
                  <c:v>162.09219999999999</c:v>
                </c:pt>
                <c:pt idx="12">
                  <c:v>170.4837</c:v>
                </c:pt>
                <c:pt idx="13">
                  <c:v>180.16909999999999</c:v>
                </c:pt>
                <c:pt idx="14">
                  <c:v>190.99180000000001</c:v>
                </c:pt>
                <c:pt idx="15">
                  <c:v>205.09190000000001</c:v>
                </c:pt>
                <c:pt idx="16">
                  <c:v>284.04219999999998</c:v>
                </c:pt>
                <c:pt idx="17">
                  <c:v>343.79289999999997</c:v>
                </c:pt>
                <c:pt idx="18">
                  <c:v>347.07690000000002</c:v>
                </c:pt>
                <c:pt idx="19">
                  <c:v>349.91910000000001</c:v>
                </c:pt>
                <c:pt idx="20">
                  <c:v>352.66550000000001</c:v>
                </c:pt>
                <c:pt idx="21">
                  <c:v>355.79860000000002</c:v>
                </c:pt>
                <c:pt idx="22">
                  <c:v>360.3211</c:v>
                </c:pt>
                <c:pt idx="23">
                  <c:v>383.89190000000002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1F-4954-B787-BDBAB9878947}"/>
            </c:ext>
          </c:extLst>
        </c:ser>
        <c:ser>
          <c:idx val="5"/>
          <c:order val="1"/>
          <c:tx>
            <c:v>SBA-15 fresh D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(Spent)'!$C$6:$C$41</c:f>
              <c:numCache>
                <c:formatCode>General</c:formatCode>
                <c:ptCount val="36"/>
                <c:pt idx="0">
                  <c:v>0.99329500000000004</c:v>
                </c:pt>
                <c:pt idx="1">
                  <c:v>0.95170200000000005</c:v>
                </c:pt>
                <c:pt idx="2">
                  <c:v>0.90363899999999997</c:v>
                </c:pt>
                <c:pt idx="3">
                  <c:v>0.85091099999999997</c:v>
                </c:pt>
                <c:pt idx="4">
                  <c:v>0.79920500000000005</c:v>
                </c:pt>
                <c:pt idx="5">
                  <c:v>0.76036999999999999</c:v>
                </c:pt>
                <c:pt idx="6">
                  <c:v>0.72973100000000002</c:v>
                </c:pt>
                <c:pt idx="7">
                  <c:v>0.70099599999999995</c:v>
                </c:pt>
                <c:pt idx="8">
                  <c:v>0.67949800000000005</c:v>
                </c:pt>
                <c:pt idx="9">
                  <c:v>0.65984500000000001</c:v>
                </c:pt>
                <c:pt idx="10">
                  <c:v>0.64045099999999999</c:v>
                </c:pt>
                <c:pt idx="11">
                  <c:v>0.61855000000000004</c:v>
                </c:pt>
                <c:pt idx="12">
                  <c:v>0.60265299999999999</c:v>
                </c:pt>
                <c:pt idx="13">
                  <c:v>0.59081799999999995</c:v>
                </c:pt>
                <c:pt idx="14">
                  <c:v>0.580955</c:v>
                </c:pt>
                <c:pt idx="15">
                  <c:v>0.57052400000000003</c:v>
                </c:pt>
                <c:pt idx="16">
                  <c:v>0.56044899999999997</c:v>
                </c:pt>
                <c:pt idx="17">
                  <c:v>0.55063300000000004</c:v>
                </c:pt>
                <c:pt idx="18">
                  <c:v>0.54094299999999995</c:v>
                </c:pt>
                <c:pt idx="19">
                  <c:v>0.53099600000000002</c:v>
                </c:pt>
                <c:pt idx="20">
                  <c:v>0.52051899999999995</c:v>
                </c:pt>
                <c:pt idx="21">
                  <c:v>0.51111300000000004</c:v>
                </c:pt>
                <c:pt idx="22">
                  <c:v>0.50104199999999999</c:v>
                </c:pt>
                <c:pt idx="23">
                  <c:v>0.49021900000000002</c:v>
                </c:pt>
                <c:pt idx="24">
                  <c:v>0.48028199999999999</c:v>
                </c:pt>
                <c:pt idx="25">
                  <c:v>0.47048600000000002</c:v>
                </c:pt>
                <c:pt idx="26">
                  <c:v>0.460816</c:v>
                </c:pt>
                <c:pt idx="27">
                  <c:v>0.45019500000000001</c:v>
                </c:pt>
                <c:pt idx="28">
                  <c:v>0.441166</c:v>
                </c:pt>
                <c:pt idx="29">
                  <c:v>0.43031399999999997</c:v>
                </c:pt>
                <c:pt idx="30">
                  <c:v>0.420404</c:v>
                </c:pt>
                <c:pt idx="31">
                  <c:v>0.409883</c:v>
                </c:pt>
                <c:pt idx="32">
                  <c:v>0.40000400000000003</c:v>
                </c:pt>
                <c:pt idx="33">
                  <c:v>0.29983199999999999</c:v>
                </c:pt>
                <c:pt idx="34">
                  <c:v>0.20010900000000001</c:v>
                </c:pt>
                <c:pt idx="35">
                  <c:v>9.9561700000000003E-2</c:v>
                </c:pt>
              </c:numCache>
            </c:numRef>
          </c:xVal>
          <c:yVal>
            <c:numRef>
              <c:f>'Isotherms (Spent)'!$D$6:$D$41</c:f>
              <c:numCache>
                <c:formatCode>General</c:formatCode>
                <c:ptCount val="36"/>
                <c:pt idx="0">
                  <c:v>384.19740000000002</c:v>
                </c:pt>
                <c:pt idx="1">
                  <c:v>362.05680000000001</c:v>
                </c:pt>
                <c:pt idx="2">
                  <c:v>357.31389999999999</c:v>
                </c:pt>
                <c:pt idx="3">
                  <c:v>354.08640000000003</c:v>
                </c:pt>
                <c:pt idx="4">
                  <c:v>351.31569999999999</c:v>
                </c:pt>
                <c:pt idx="5">
                  <c:v>349.20499999999998</c:v>
                </c:pt>
                <c:pt idx="6">
                  <c:v>347.5179</c:v>
                </c:pt>
                <c:pt idx="7">
                  <c:v>345.91559999999998</c:v>
                </c:pt>
                <c:pt idx="8">
                  <c:v>344.57049999999998</c:v>
                </c:pt>
                <c:pt idx="9">
                  <c:v>343.4418</c:v>
                </c:pt>
                <c:pt idx="10">
                  <c:v>341.96109999999999</c:v>
                </c:pt>
                <c:pt idx="11">
                  <c:v>339.8331</c:v>
                </c:pt>
                <c:pt idx="12">
                  <c:v>336.26159999999999</c:v>
                </c:pt>
                <c:pt idx="13">
                  <c:v>331.36520000000002</c:v>
                </c:pt>
                <c:pt idx="14">
                  <c:v>323.55630000000002</c:v>
                </c:pt>
                <c:pt idx="15">
                  <c:v>310.322</c:v>
                </c:pt>
                <c:pt idx="16">
                  <c:v>293.87439999999998</c:v>
                </c:pt>
                <c:pt idx="17">
                  <c:v>275.23739999999998</c:v>
                </c:pt>
                <c:pt idx="18">
                  <c:v>257.51569999999998</c:v>
                </c:pt>
                <c:pt idx="19">
                  <c:v>241.72229999999999</c:v>
                </c:pt>
                <c:pt idx="20">
                  <c:v>227.25909999999999</c:v>
                </c:pt>
                <c:pt idx="21">
                  <c:v>216.89019999999999</c:v>
                </c:pt>
                <c:pt idx="22">
                  <c:v>207.4693</c:v>
                </c:pt>
                <c:pt idx="23">
                  <c:v>199.4906</c:v>
                </c:pt>
                <c:pt idx="24">
                  <c:v>192.99199999999999</c:v>
                </c:pt>
                <c:pt idx="25">
                  <c:v>185.00839999999999</c:v>
                </c:pt>
                <c:pt idx="26">
                  <c:v>177.43209999999999</c:v>
                </c:pt>
                <c:pt idx="27">
                  <c:v>174.42019999999999</c:v>
                </c:pt>
                <c:pt idx="28">
                  <c:v>172.2193</c:v>
                </c:pt>
                <c:pt idx="29">
                  <c:v>169.81129999999999</c:v>
                </c:pt>
                <c:pt idx="30">
                  <c:v>167.7115</c:v>
                </c:pt>
                <c:pt idx="31">
                  <c:v>165.7756</c:v>
                </c:pt>
                <c:pt idx="32">
                  <c:v>163.8843</c:v>
                </c:pt>
                <c:pt idx="33">
                  <c:v>147.38030000000001</c:v>
                </c:pt>
                <c:pt idx="34">
                  <c:v>131.18219999999999</c:v>
                </c:pt>
                <c:pt idx="35">
                  <c:v>111.8109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1F-4954-B787-BDBAB9878947}"/>
            </c:ext>
          </c:extLst>
        </c:ser>
        <c:ser>
          <c:idx val="1"/>
          <c:order val="2"/>
          <c:tx>
            <c:v>SBA-15 spent A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(Spent)'!$F$6:$F$29</c:f>
              <c:numCache>
                <c:formatCode>General</c:formatCode>
                <c:ptCount val="24"/>
                <c:pt idx="0">
                  <c:v>1.5045299999999999E-2</c:v>
                </c:pt>
                <c:pt idx="1">
                  <c:v>3.4256399999999999E-2</c:v>
                </c:pt>
                <c:pt idx="2">
                  <c:v>5.0613499999999999E-2</c:v>
                </c:pt>
                <c:pt idx="3">
                  <c:v>7.0660100000000003E-2</c:v>
                </c:pt>
                <c:pt idx="4">
                  <c:v>8.9211600000000002E-2</c:v>
                </c:pt>
                <c:pt idx="5">
                  <c:v>9.9205199999999993E-2</c:v>
                </c:pt>
                <c:pt idx="6">
                  <c:v>0.148927</c:v>
                </c:pt>
                <c:pt idx="7">
                  <c:v>0.19845399999999999</c:v>
                </c:pt>
                <c:pt idx="8">
                  <c:v>0.249248</c:v>
                </c:pt>
                <c:pt idx="9">
                  <c:v>0.29978399999999999</c:v>
                </c:pt>
                <c:pt idx="10">
                  <c:v>0.34959699999999999</c:v>
                </c:pt>
                <c:pt idx="11">
                  <c:v>0.40007100000000001</c:v>
                </c:pt>
                <c:pt idx="12">
                  <c:v>0.45140200000000003</c:v>
                </c:pt>
                <c:pt idx="13">
                  <c:v>0.49973499999999998</c:v>
                </c:pt>
                <c:pt idx="14">
                  <c:v>0.54659199999999997</c:v>
                </c:pt>
                <c:pt idx="15">
                  <c:v>0.59896799999999994</c:v>
                </c:pt>
                <c:pt idx="16">
                  <c:v>0.65009300000000003</c:v>
                </c:pt>
                <c:pt idx="17">
                  <c:v>0.69897600000000004</c:v>
                </c:pt>
                <c:pt idx="18">
                  <c:v>0.75092800000000004</c:v>
                </c:pt>
                <c:pt idx="19">
                  <c:v>0.79777299999999995</c:v>
                </c:pt>
                <c:pt idx="20">
                  <c:v>0.84921199999999997</c:v>
                </c:pt>
                <c:pt idx="21">
                  <c:v>0.90120199999999995</c:v>
                </c:pt>
                <c:pt idx="22">
                  <c:v>0.94932000000000005</c:v>
                </c:pt>
                <c:pt idx="23">
                  <c:v>0.99514800000000003</c:v>
                </c:pt>
              </c:numCache>
            </c:numRef>
          </c:xVal>
          <c:yVal>
            <c:numRef>
              <c:f>'Isotherms (Spent)'!$H$6:$H$29</c:f>
              <c:numCache>
                <c:formatCode>General</c:formatCode>
                <c:ptCount val="24"/>
                <c:pt idx="0">
                  <c:v>301.05340000000001</c:v>
                </c:pt>
                <c:pt idx="1">
                  <c:v>309.05309999999997</c:v>
                </c:pt>
                <c:pt idx="2">
                  <c:v>313.29719999999998</c:v>
                </c:pt>
                <c:pt idx="3">
                  <c:v>317.33870000000002</c:v>
                </c:pt>
                <c:pt idx="4">
                  <c:v>320.608</c:v>
                </c:pt>
                <c:pt idx="5">
                  <c:v>322.10360000000003</c:v>
                </c:pt>
                <c:pt idx="6">
                  <c:v>328.87400000000002</c:v>
                </c:pt>
                <c:pt idx="7">
                  <c:v>334.75760000000002</c:v>
                </c:pt>
                <c:pt idx="8">
                  <c:v>340.48220000000003</c:v>
                </c:pt>
                <c:pt idx="9">
                  <c:v>345.88380000000001</c:v>
                </c:pt>
                <c:pt idx="10">
                  <c:v>351.41759999999999</c:v>
                </c:pt>
                <c:pt idx="11">
                  <c:v>357.36610000000002</c:v>
                </c:pt>
                <c:pt idx="12">
                  <c:v>363.4871</c:v>
                </c:pt>
                <c:pt idx="13">
                  <c:v>370.44580000000002</c:v>
                </c:pt>
                <c:pt idx="14">
                  <c:v>378.1524</c:v>
                </c:pt>
                <c:pt idx="15">
                  <c:v>391.14779999999996</c:v>
                </c:pt>
                <c:pt idx="16">
                  <c:v>473.79809999999998</c:v>
                </c:pt>
                <c:pt idx="17">
                  <c:v>486.67169999999999</c:v>
                </c:pt>
                <c:pt idx="18">
                  <c:v>488.86170000000004</c:v>
                </c:pt>
                <c:pt idx="19">
                  <c:v>490.79390000000001</c:v>
                </c:pt>
                <c:pt idx="20">
                  <c:v>493.06420000000003</c:v>
                </c:pt>
                <c:pt idx="21">
                  <c:v>495.53469999999999</c:v>
                </c:pt>
                <c:pt idx="22">
                  <c:v>499.27449999999999</c:v>
                </c:pt>
                <c:pt idx="23">
                  <c:v>622.58089999999993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1F-4954-B787-BDBAB9878947}"/>
            </c:ext>
          </c:extLst>
        </c:ser>
        <c:ser>
          <c:idx val="2"/>
          <c:order val="3"/>
          <c:tx>
            <c:v>SBA-15 Spent D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(Spent)'!$I$6:$I$41</c:f>
              <c:numCache>
                <c:formatCode>General</c:formatCode>
                <c:ptCount val="36"/>
                <c:pt idx="0">
                  <c:v>0.99401499999999998</c:v>
                </c:pt>
                <c:pt idx="1">
                  <c:v>0.94959199999999999</c:v>
                </c:pt>
                <c:pt idx="2">
                  <c:v>0.89954299999999998</c:v>
                </c:pt>
                <c:pt idx="3">
                  <c:v>0.84896899999999997</c:v>
                </c:pt>
                <c:pt idx="4">
                  <c:v>0.79747900000000005</c:v>
                </c:pt>
                <c:pt idx="5">
                  <c:v>0.75867899999999999</c:v>
                </c:pt>
                <c:pt idx="6">
                  <c:v>0.730688</c:v>
                </c:pt>
                <c:pt idx="7">
                  <c:v>0.69895399999999996</c:v>
                </c:pt>
                <c:pt idx="8">
                  <c:v>0.68026200000000003</c:v>
                </c:pt>
                <c:pt idx="9">
                  <c:v>0.66042299999999998</c:v>
                </c:pt>
                <c:pt idx="10">
                  <c:v>0.64102999999999999</c:v>
                </c:pt>
                <c:pt idx="11">
                  <c:v>0.61954100000000001</c:v>
                </c:pt>
                <c:pt idx="12">
                  <c:v>0.59921899999999995</c:v>
                </c:pt>
                <c:pt idx="13">
                  <c:v>0.59104199999999996</c:v>
                </c:pt>
                <c:pt idx="14">
                  <c:v>0.57972800000000002</c:v>
                </c:pt>
                <c:pt idx="15">
                  <c:v>0.57072000000000001</c:v>
                </c:pt>
                <c:pt idx="16">
                  <c:v>0.56032999999999999</c:v>
                </c:pt>
                <c:pt idx="17">
                  <c:v>0.55052999999999996</c:v>
                </c:pt>
                <c:pt idx="18">
                  <c:v>0.54074199999999994</c:v>
                </c:pt>
                <c:pt idx="19">
                  <c:v>0.53066999999999998</c:v>
                </c:pt>
                <c:pt idx="20">
                  <c:v>0.52041800000000005</c:v>
                </c:pt>
                <c:pt idx="21">
                  <c:v>0.51033700000000004</c:v>
                </c:pt>
                <c:pt idx="22">
                  <c:v>0.50017800000000001</c:v>
                </c:pt>
                <c:pt idx="23">
                  <c:v>0.49044300000000002</c:v>
                </c:pt>
                <c:pt idx="24">
                  <c:v>0.48085600000000001</c:v>
                </c:pt>
                <c:pt idx="25">
                  <c:v>0.47068199999999999</c:v>
                </c:pt>
                <c:pt idx="26">
                  <c:v>0.46057900000000002</c:v>
                </c:pt>
                <c:pt idx="27">
                  <c:v>0.45043899999999998</c:v>
                </c:pt>
                <c:pt idx="28">
                  <c:v>0.44037700000000002</c:v>
                </c:pt>
                <c:pt idx="29">
                  <c:v>0.42969200000000002</c:v>
                </c:pt>
                <c:pt idx="30">
                  <c:v>0.421041</c:v>
                </c:pt>
                <c:pt idx="31">
                  <c:v>0.40944700000000001</c:v>
                </c:pt>
                <c:pt idx="32">
                  <c:v>0.40060899999999999</c:v>
                </c:pt>
                <c:pt idx="33">
                  <c:v>0.30010999999999999</c:v>
                </c:pt>
                <c:pt idx="34">
                  <c:v>0.19963700000000001</c:v>
                </c:pt>
                <c:pt idx="35">
                  <c:v>9.9413699999999994E-2</c:v>
                </c:pt>
              </c:numCache>
            </c:numRef>
          </c:xVal>
          <c:yVal>
            <c:numRef>
              <c:f>'Isotherms (Spent)'!$K$6:$K$41</c:f>
              <c:numCache>
                <c:formatCode>General</c:formatCode>
                <c:ptCount val="36"/>
                <c:pt idx="0">
                  <c:v>621.5634</c:v>
                </c:pt>
                <c:pt idx="1">
                  <c:v>503.18470000000002</c:v>
                </c:pt>
                <c:pt idx="2">
                  <c:v>498.26499999999999</c:v>
                </c:pt>
                <c:pt idx="3">
                  <c:v>495.65750000000003</c:v>
                </c:pt>
                <c:pt idx="4">
                  <c:v>493.44990000000001</c:v>
                </c:pt>
                <c:pt idx="5">
                  <c:v>491.90390000000002</c:v>
                </c:pt>
                <c:pt idx="6">
                  <c:v>490.697</c:v>
                </c:pt>
                <c:pt idx="7">
                  <c:v>489.35130000000004</c:v>
                </c:pt>
                <c:pt idx="8">
                  <c:v>488.71719999999999</c:v>
                </c:pt>
                <c:pt idx="9">
                  <c:v>487.77350000000001</c:v>
                </c:pt>
                <c:pt idx="10">
                  <c:v>486.58850000000001</c:v>
                </c:pt>
                <c:pt idx="11">
                  <c:v>485.27840000000003</c:v>
                </c:pt>
                <c:pt idx="12">
                  <c:v>483.16499999999996</c:v>
                </c:pt>
                <c:pt idx="13">
                  <c:v>482.05579999999998</c:v>
                </c:pt>
                <c:pt idx="14">
                  <c:v>479.346</c:v>
                </c:pt>
                <c:pt idx="15">
                  <c:v>476.3612</c:v>
                </c:pt>
                <c:pt idx="16">
                  <c:v>471.90600000000001</c:v>
                </c:pt>
                <c:pt idx="17">
                  <c:v>467.34680000000003</c:v>
                </c:pt>
                <c:pt idx="18">
                  <c:v>462.6891</c:v>
                </c:pt>
                <c:pt idx="19">
                  <c:v>458.23829999999998</c:v>
                </c:pt>
                <c:pt idx="20">
                  <c:v>453.77229999999997</c:v>
                </c:pt>
                <c:pt idx="21">
                  <c:v>449.31979999999999</c:v>
                </c:pt>
                <c:pt idx="22">
                  <c:v>445.0505</c:v>
                </c:pt>
                <c:pt idx="23">
                  <c:v>440.50479999999999</c:v>
                </c:pt>
                <c:pt idx="24">
                  <c:v>436.2989</c:v>
                </c:pt>
                <c:pt idx="25">
                  <c:v>431.84010000000001</c:v>
                </c:pt>
                <c:pt idx="26">
                  <c:v>419.5908</c:v>
                </c:pt>
                <c:pt idx="27">
                  <c:v>381.91539999999998</c:v>
                </c:pt>
                <c:pt idx="28">
                  <c:v>367.64940000000001</c:v>
                </c:pt>
                <c:pt idx="29">
                  <c:v>363.7638</c:v>
                </c:pt>
                <c:pt idx="30">
                  <c:v>362.26690000000002</c:v>
                </c:pt>
                <c:pt idx="31">
                  <c:v>360.4008</c:v>
                </c:pt>
                <c:pt idx="32">
                  <c:v>359.1121</c:v>
                </c:pt>
                <c:pt idx="33">
                  <c:v>346.495</c:v>
                </c:pt>
                <c:pt idx="34">
                  <c:v>334.11610000000002</c:v>
                </c:pt>
                <c:pt idx="35">
                  <c:v>319.95310000000001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1F-4954-B787-BDBAB9878947}"/>
            </c:ext>
          </c:extLst>
        </c:ser>
        <c:ser>
          <c:idx val="0"/>
          <c:order val="4"/>
          <c:tx>
            <c:v>KIT-6 fresh A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(Spent)'!$N$6:$N$29</c:f>
              <c:numCache>
                <c:formatCode>0.00E+00</c:formatCode>
                <c:ptCount val="24"/>
                <c:pt idx="0">
                  <c:v>1.50242E-2</c:v>
                </c:pt>
                <c:pt idx="1">
                  <c:v>3.5291700000000002E-2</c:v>
                </c:pt>
                <c:pt idx="2">
                  <c:v>4.94215E-2</c:v>
                </c:pt>
                <c:pt idx="3">
                  <c:v>6.9235900000000003E-2</c:v>
                </c:pt>
                <c:pt idx="4">
                  <c:v>8.9751700000000004E-2</c:v>
                </c:pt>
                <c:pt idx="5">
                  <c:v>0.10016</c:v>
                </c:pt>
                <c:pt idx="6">
                  <c:v>0.14951600000000001</c:v>
                </c:pt>
                <c:pt idx="7">
                  <c:v>0.199603</c:v>
                </c:pt>
                <c:pt idx="8">
                  <c:v>0.24959400000000001</c:v>
                </c:pt>
                <c:pt idx="9">
                  <c:v>0.29938399999999998</c:v>
                </c:pt>
                <c:pt idx="10">
                  <c:v>0.34946500000000003</c:v>
                </c:pt>
                <c:pt idx="11">
                  <c:v>0.39898800000000001</c:v>
                </c:pt>
                <c:pt idx="12">
                  <c:v>0.45006400000000002</c:v>
                </c:pt>
                <c:pt idx="13">
                  <c:v>0.50034000000000001</c:v>
                </c:pt>
                <c:pt idx="14">
                  <c:v>0.55000499999999997</c:v>
                </c:pt>
                <c:pt idx="15">
                  <c:v>0.59922900000000001</c:v>
                </c:pt>
                <c:pt idx="16">
                  <c:v>0.649119</c:v>
                </c:pt>
                <c:pt idx="17">
                  <c:v>0.69958500000000001</c:v>
                </c:pt>
                <c:pt idx="18">
                  <c:v>0.75017199999999995</c:v>
                </c:pt>
                <c:pt idx="19">
                  <c:v>0.800427</c:v>
                </c:pt>
                <c:pt idx="20">
                  <c:v>0.85071600000000003</c:v>
                </c:pt>
                <c:pt idx="21">
                  <c:v>0.90064500000000003</c:v>
                </c:pt>
                <c:pt idx="22">
                  <c:v>0.95075500000000002</c:v>
                </c:pt>
                <c:pt idx="23">
                  <c:v>0.99474300000000004</c:v>
                </c:pt>
              </c:numCache>
            </c:numRef>
          </c:xVal>
          <c:yVal>
            <c:numRef>
              <c:f>'Isotherms (Spent)'!$P$6:$P$29</c:f>
              <c:numCache>
                <c:formatCode>0.00E+00</c:formatCode>
                <c:ptCount val="24"/>
                <c:pt idx="0">
                  <c:v>451.55669999999998</c:v>
                </c:pt>
                <c:pt idx="1">
                  <c:v>467.44220000000001</c:v>
                </c:pt>
                <c:pt idx="2">
                  <c:v>474.64269999999999</c:v>
                </c:pt>
                <c:pt idx="3">
                  <c:v>482.54219999999998</c:v>
                </c:pt>
                <c:pt idx="4">
                  <c:v>489.27409999999998</c:v>
                </c:pt>
                <c:pt idx="5">
                  <c:v>492.303</c:v>
                </c:pt>
                <c:pt idx="6">
                  <c:v>504.8245</c:v>
                </c:pt>
                <c:pt idx="7">
                  <c:v>515.69650000000001</c:v>
                </c:pt>
                <c:pt idx="8">
                  <c:v>525.70230000000004</c:v>
                </c:pt>
                <c:pt idx="9">
                  <c:v>535.35550000000001</c:v>
                </c:pt>
                <c:pt idx="10">
                  <c:v>545.22350000000006</c:v>
                </c:pt>
                <c:pt idx="11">
                  <c:v>555.57359999999994</c:v>
                </c:pt>
                <c:pt idx="12">
                  <c:v>566.91229999999996</c:v>
                </c:pt>
                <c:pt idx="13">
                  <c:v>579.61860000000001</c:v>
                </c:pt>
                <c:pt idx="14">
                  <c:v>595.96910000000003</c:v>
                </c:pt>
                <c:pt idx="15">
                  <c:v>630.30020000000002</c:v>
                </c:pt>
                <c:pt idx="16">
                  <c:v>757.41789999999992</c:v>
                </c:pt>
                <c:pt idx="17">
                  <c:v>799.83680000000004</c:v>
                </c:pt>
                <c:pt idx="18">
                  <c:v>801.55050000000006</c:v>
                </c:pt>
                <c:pt idx="19">
                  <c:v>802.92509999999993</c:v>
                </c:pt>
                <c:pt idx="20">
                  <c:v>804.18360000000007</c:v>
                </c:pt>
                <c:pt idx="21">
                  <c:v>805.40350000000001</c:v>
                </c:pt>
                <c:pt idx="22">
                  <c:v>806.56580000000008</c:v>
                </c:pt>
                <c:pt idx="23">
                  <c:v>808.61290000000008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1F-4954-B787-BDBAB9878947}"/>
            </c:ext>
          </c:extLst>
        </c:ser>
        <c:ser>
          <c:idx val="3"/>
          <c:order val="5"/>
          <c:tx>
            <c:v>KIT-6 fresh D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(Spent)'!$Q$6:$Q$41</c:f>
              <c:numCache>
                <c:formatCode>0.00E+00</c:formatCode>
                <c:ptCount val="36"/>
                <c:pt idx="0">
                  <c:v>0.99365300000000001</c:v>
                </c:pt>
                <c:pt idx="1">
                  <c:v>0.94992900000000002</c:v>
                </c:pt>
                <c:pt idx="2">
                  <c:v>0.90103900000000003</c:v>
                </c:pt>
                <c:pt idx="3">
                  <c:v>0.84993799999999997</c:v>
                </c:pt>
                <c:pt idx="4">
                  <c:v>0.80083599999999999</c:v>
                </c:pt>
                <c:pt idx="5">
                  <c:v>0.76083800000000001</c:v>
                </c:pt>
                <c:pt idx="6">
                  <c:v>0.73016599999999998</c:v>
                </c:pt>
                <c:pt idx="7">
                  <c:v>0.70036299999999996</c:v>
                </c:pt>
                <c:pt idx="8">
                  <c:v>0.67975099999999999</c:v>
                </c:pt>
                <c:pt idx="9">
                  <c:v>0.66008699999999998</c:v>
                </c:pt>
                <c:pt idx="10">
                  <c:v>0.64042500000000002</c:v>
                </c:pt>
                <c:pt idx="11">
                  <c:v>0.62040300000000004</c:v>
                </c:pt>
                <c:pt idx="12">
                  <c:v>0.60105399999999998</c:v>
                </c:pt>
                <c:pt idx="13">
                  <c:v>0.59060100000000004</c:v>
                </c:pt>
                <c:pt idx="14">
                  <c:v>0.580905</c:v>
                </c:pt>
                <c:pt idx="15">
                  <c:v>0.57093499999999997</c:v>
                </c:pt>
                <c:pt idx="16">
                  <c:v>0.56045900000000004</c:v>
                </c:pt>
                <c:pt idx="17">
                  <c:v>0.55036499999999999</c:v>
                </c:pt>
                <c:pt idx="18">
                  <c:v>0.54086999999999996</c:v>
                </c:pt>
                <c:pt idx="19">
                  <c:v>0.53089699999999995</c:v>
                </c:pt>
                <c:pt idx="20">
                  <c:v>0.51998599999999995</c:v>
                </c:pt>
                <c:pt idx="21">
                  <c:v>0.51044400000000001</c:v>
                </c:pt>
                <c:pt idx="22">
                  <c:v>0.49985600000000002</c:v>
                </c:pt>
                <c:pt idx="23">
                  <c:v>0.48987700000000001</c:v>
                </c:pt>
                <c:pt idx="24">
                  <c:v>0.47997099999999998</c:v>
                </c:pt>
                <c:pt idx="25">
                  <c:v>0.46989199999999998</c:v>
                </c:pt>
                <c:pt idx="26">
                  <c:v>0.45957700000000001</c:v>
                </c:pt>
                <c:pt idx="27">
                  <c:v>0.44946700000000001</c:v>
                </c:pt>
                <c:pt idx="28">
                  <c:v>0.43970300000000001</c:v>
                </c:pt>
                <c:pt idx="29">
                  <c:v>0.42967499999999997</c:v>
                </c:pt>
                <c:pt idx="30">
                  <c:v>0.41962100000000002</c:v>
                </c:pt>
                <c:pt idx="31">
                  <c:v>0.40915699999999999</c:v>
                </c:pt>
                <c:pt idx="32">
                  <c:v>0.40091199999999999</c:v>
                </c:pt>
                <c:pt idx="33">
                  <c:v>0.30009400000000003</c:v>
                </c:pt>
                <c:pt idx="34">
                  <c:v>0.19956599999999999</c:v>
                </c:pt>
                <c:pt idx="35">
                  <c:v>0.100424</c:v>
                </c:pt>
              </c:numCache>
            </c:numRef>
          </c:xVal>
          <c:yVal>
            <c:numRef>
              <c:f>'Isotherms (Spent)'!$S$6:$S$41</c:f>
              <c:numCache>
                <c:formatCode>0.00E+00</c:formatCode>
                <c:ptCount val="36"/>
                <c:pt idx="0">
                  <c:v>808.57130000000006</c:v>
                </c:pt>
                <c:pt idx="1">
                  <c:v>806.4796</c:v>
                </c:pt>
                <c:pt idx="2">
                  <c:v>805.24469999999997</c:v>
                </c:pt>
                <c:pt idx="3">
                  <c:v>803.94029999999998</c:v>
                </c:pt>
                <c:pt idx="4">
                  <c:v>802.66460000000006</c:v>
                </c:pt>
                <c:pt idx="5">
                  <c:v>801.80029999999999</c:v>
                </c:pt>
                <c:pt idx="6">
                  <c:v>800.91059999999993</c:v>
                </c:pt>
                <c:pt idx="7">
                  <c:v>799.95370000000003</c:v>
                </c:pt>
                <c:pt idx="8">
                  <c:v>799.24749999999995</c:v>
                </c:pt>
                <c:pt idx="9">
                  <c:v>798.54039999999998</c:v>
                </c:pt>
                <c:pt idx="10">
                  <c:v>797.76420000000007</c:v>
                </c:pt>
                <c:pt idx="11">
                  <c:v>796.33770000000004</c:v>
                </c:pt>
                <c:pt idx="12">
                  <c:v>786.44010000000003</c:v>
                </c:pt>
                <c:pt idx="13">
                  <c:v>751.58040000000005</c:v>
                </c:pt>
                <c:pt idx="14">
                  <c:v>706.28009999999995</c:v>
                </c:pt>
                <c:pt idx="15">
                  <c:v>661.52530000000002</c:v>
                </c:pt>
                <c:pt idx="16">
                  <c:v>627.10480000000007</c:v>
                </c:pt>
                <c:pt idx="17">
                  <c:v>607.46980000000008</c:v>
                </c:pt>
                <c:pt idx="18">
                  <c:v>597.7894</c:v>
                </c:pt>
                <c:pt idx="19">
                  <c:v>591.82950000000005</c:v>
                </c:pt>
                <c:pt idx="20">
                  <c:v>587.06759999999997</c:v>
                </c:pt>
                <c:pt idx="21">
                  <c:v>583.92660000000001</c:v>
                </c:pt>
                <c:pt idx="22">
                  <c:v>580.78679999999997</c:v>
                </c:pt>
                <c:pt idx="23">
                  <c:v>578.00490000000002</c:v>
                </c:pt>
                <c:pt idx="24">
                  <c:v>575.30709999999999</c:v>
                </c:pt>
                <c:pt idx="25">
                  <c:v>572.71600000000001</c:v>
                </c:pt>
                <c:pt idx="26">
                  <c:v>570.09670000000006</c:v>
                </c:pt>
                <c:pt idx="27">
                  <c:v>567.37919999999997</c:v>
                </c:pt>
                <c:pt idx="28">
                  <c:v>564.64030000000002</c:v>
                </c:pt>
                <c:pt idx="29">
                  <c:v>561.88290000000006</c:v>
                </c:pt>
                <c:pt idx="30">
                  <c:v>559.39449999999999</c:v>
                </c:pt>
                <c:pt idx="31">
                  <c:v>557.11699999999996</c:v>
                </c:pt>
                <c:pt idx="32">
                  <c:v>555.35770000000002</c:v>
                </c:pt>
                <c:pt idx="33">
                  <c:v>534.67949999999996</c:v>
                </c:pt>
                <c:pt idx="34">
                  <c:v>514.48009999999999</c:v>
                </c:pt>
                <c:pt idx="35">
                  <c:v>490.89570000000003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1F-4954-B787-BDBAB9878947}"/>
            </c:ext>
          </c:extLst>
        </c:ser>
        <c:ser>
          <c:idx val="6"/>
          <c:order val="6"/>
          <c:tx>
            <c:v>Adsorption</c:v>
          </c:tx>
          <c:spPr>
            <a:ln w="12700" cmpd="sng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'Isotherms (Spent)'!$U$6:$U$29</c:f>
              <c:numCache>
                <c:formatCode>General</c:formatCode>
                <c:ptCount val="24"/>
                <c:pt idx="0">
                  <c:v>1.5078100000000001E-2</c:v>
                </c:pt>
                <c:pt idx="1">
                  <c:v>3.4211199999999997E-2</c:v>
                </c:pt>
                <c:pt idx="2">
                  <c:v>5.0499299999999997E-2</c:v>
                </c:pt>
                <c:pt idx="3">
                  <c:v>7.0605299999999996E-2</c:v>
                </c:pt>
                <c:pt idx="4">
                  <c:v>8.9277999999999996E-2</c:v>
                </c:pt>
                <c:pt idx="5">
                  <c:v>9.9180099999999993E-2</c:v>
                </c:pt>
                <c:pt idx="6">
                  <c:v>0.15059700000000001</c:v>
                </c:pt>
                <c:pt idx="7">
                  <c:v>0.19947400000000001</c:v>
                </c:pt>
                <c:pt idx="8">
                  <c:v>0.24979699999999999</c:v>
                </c:pt>
                <c:pt idx="9">
                  <c:v>0.29983300000000002</c:v>
                </c:pt>
                <c:pt idx="10">
                  <c:v>0.34941100000000003</c:v>
                </c:pt>
                <c:pt idx="11">
                  <c:v>0.40077299999999999</c:v>
                </c:pt>
                <c:pt idx="12">
                  <c:v>0.44925399999999999</c:v>
                </c:pt>
                <c:pt idx="13">
                  <c:v>0.499996</c:v>
                </c:pt>
                <c:pt idx="14">
                  <c:v>0.54979</c:v>
                </c:pt>
                <c:pt idx="15">
                  <c:v>0.59944699999999995</c:v>
                </c:pt>
                <c:pt idx="16">
                  <c:v>0.64951499999999995</c:v>
                </c:pt>
                <c:pt idx="17">
                  <c:v>0.700237</c:v>
                </c:pt>
                <c:pt idx="18">
                  <c:v>0.75081500000000001</c:v>
                </c:pt>
                <c:pt idx="19">
                  <c:v>0.80139300000000002</c:v>
                </c:pt>
                <c:pt idx="20">
                  <c:v>0.849132</c:v>
                </c:pt>
                <c:pt idx="21">
                  <c:v>0.90105900000000005</c:v>
                </c:pt>
                <c:pt idx="22">
                  <c:v>0.94912399999999997</c:v>
                </c:pt>
                <c:pt idx="23">
                  <c:v>0.99369099999999999</c:v>
                </c:pt>
              </c:numCache>
            </c:numRef>
          </c:xVal>
          <c:yVal>
            <c:numRef>
              <c:f>'Isotherms (Spent)'!$W$6:$W$29</c:f>
              <c:numCache>
                <c:formatCode>General</c:formatCode>
                <c:ptCount val="24"/>
                <c:pt idx="0">
                  <c:v>684.37670000000003</c:v>
                </c:pt>
                <c:pt idx="1">
                  <c:v>697.32309999999995</c:v>
                </c:pt>
                <c:pt idx="2">
                  <c:v>704.3501</c:v>
                </c:pt>
                <c:pt idx="3">
                  <c:v>711.11660000000006</c:v>
                </c:pt>
                <c:pt idx="4">
                  <c:v>716.39359999999999</c:v>
                </c:pt>
                <c:pt idx="5">
                  <c:v>718.94090000000006</c:v>
                </c:pt>
                <c:pt idx="6">
                  <c:v>730.57060000000001</c:v>
                </c:pt>
                <c:pt idx="7">
                  <c:v>740.1318</c:v>
                </c:pt>
                <c:pt idx="8">
                  <c:v>749.35860000000002</c:v>
                </c:pt>
                <c:pt idx="9">
                  <c:v>758.31709999999998</c:v>
                </c:pt>
                <c:pt idx="10">
                  <c:v>767.31860000000006</c:v>
                </c:pt>
                <c:pt idx="11">
                  <c:v>777.21260000000007</c:v>
                </c:pt>
                <c:pt idx="12">
                  <c:v>787.25430000000006</c:v>
                </c:pt>
                <c:pt idx="13">
                  <c:v>799.65949999999998</c:v>
                </c:pt>
                <c:pt idx="14">
                  <c:v>816.95399999999995</c:v>
                </c:pt>
                <c:pt idx="15">
                  <c:v>861.63709999999992</c:v>
                </c:pt>
                <c:pt idx="16">
                  <c:v>970.09719999999993</c:v>
                </c:pt>
                <c:pt idx="17">
                  <c:v>985.05079999999998</c:v>
                </c:pt>
                <c:pt idx="18">
                  <c:v>986.57950000000005</c:v>
                </c:pt>
                <c:pt idx="19">
                  <c:v>987.94380000000001</c:v>
                </c:pt>
                <c:pt idx="20">
                  <c:v>989.11450000000002</c:v>
                </c:pt>
                <c:pt idx="21">
                  <c:v>990.4991</c:v>
                </c:pt>
                <c:pt idx="22">
                  <c:v>992.17129999999997</c:v>
                </c:pt>
                <c:pt idx="23">
                  <c:v>1180.3641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01F-4954-B787-BDBAB9878947}"/>
            </c:ext>
          </c:extLst>
        </c:ser>
        <c:ser>
          <c:idx val="7"/>
          <c:order val="7"/>
          <c:tx>
            <c:v>Desorption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'Isotherms (Spent)'!$X$6:$X$41</c:f>
              <c:numCache>
                <c:formatCode>General</c:formatCode>
                <c:ptCount val="36"/>
                <c:pt idx="0">
                  <c:v>0.99356900000000004</c:v>
                </c:pt>
                <c:pt idx="1">
                  <c:v>0.95001999999999998</c:v>
                </c:pt>
                <c:pt idx="2">
                  <c:v>0.89984600000000003</c:v>
                </c:pt>
                <c:pt idx="3">
                  <c:v>0.850074</c:v>
                </c:pt>
                <c:pt idx="4">
                  <c:v>0.79969500000000004</c:v>
                </c:pt>
                <c:pt idx="5">
                  <c:v>0.76106600000000002</c:v>
                </c:pt>
                <c:pt idx="6">
                  <c:v>0.72992100000000004</c:v>
                </c:pt>
                <c:pt idx="7">
                  <c:v>0.70039799999999997</c:v>
                </c:pt>
                <c:pt idx="8">
                  <c:v>0.68008800000000003</c:v>
                </c:pt>
                <c:pt idx="9">
                  <c:v>0.65952</c:v>
                </c:pt>
                <c:pt idx="10">
                  <c:v>0.639652</c:v>
                </c:pt>
                <c:pt idx="11">
                  <c:v>0.62052499999999999</c:v>
                </c:pt>
                <c:pt idx="12">
                  <c:v>0.60101300000000002</c:v>
                </c:pt>
                <c:pt idx="13">
                  <c:v>0.59062000000000003</c:v>
                </c:pt>
                <c:pt idx="14">
                  <c:v>0.580565</c:v>
                </c:pt>
                <c:pt idx="15">
                  <c:v>0.57090099999999999</c:v>
                </c:pt>
                <c:pt idx="16">
                  <c:v>0.56064199999999997</c:v>
                </c:pt>
                <c:pt idx="17">
                  <c:v>0.55094200000000004</c:v>
                </c:pt>
                <c:pt idx="18">
                  <c:v>0.54112899999999997</c:v>
                </c:pt>
                <c:pt idx="19">
                  <c:v>0.53075600000000001</c:v>
                </c:pt>
                <c:pt idx="20">
                  <c:v>0.52050200000000002</c:v>
                </c:pt>
                <c:pt idx="21">
                  <c:v>0.51097300000000001</c:v>
                </c:pt>
                <c:pt idx="22">
                  <c:v>0.50045600000000001</c:v>
                </c:pt>
                <c:pt idx="23">
                  <c:v>0.490041</c:v>
                </c:pt>
                <c:pt idx="24">
                  <c:v>0.47977599999999998</c:v>
                </c:pt>
                <c:pt idx="25">
                  <c:v>0.471084</c:v>
                </c:pt>
                <c:pt idx="26">
                  <c:v>0.45917000000000002</c:v>
                </c:pt>
                <c:pt idx="27">
                  <c:v>0.450907</c:v>
                </c:pt>
                <c:pt idx="28">
                  <c:v>0.43933499999999998</c:v>
                </c:pt>
                <c:pt idx="29">
                  <c:v>0.43088199999999999</c:v>
                </c:pt>
                <c:pt idx="30">
                  <c:v>0.42110799999999998</c:v>
                </c:pt>
                <c:pt idx="31">
                  <c:v>0.41075099999999998</c:v>
                </c:pt>
                <c:pt idx="32">
                  <c:v>0.40076299999999998</c:v>
                </c:pt>
                <c:pt idx="33">
                  <c:v>0.29967300000000002</c:v>
                </c:pt>
                <c:pt idx="34">
                  <c:v>0.20056499999999999</c:v>
                </c:pt>
                <c:pt idx="35">
                  <c:v>0.10066700000000001</c:v>
                </c:pt>
              </c:numCache>
            </c:numRef>
          </c:xVal>
          <c:yVal>
            <c:numRef>
              <c:f>'Isotherms (Spent)'!$Z$6:$Z$41</c:f>
              <c:numCache>
                <c:formatCode>General</c:formatCode>
                <c:ptCount val="36"/>
                <c:pt idx="0">
                  <c:v>1179.4142000000002</c:v>
                </c:pt>
                <c:pt idx="1">
                  <c:v>1008.1405999999999</c:v>
                </c:pt>
                <c:pt idx="2">
                  <c:v>1002.1123</c:v>
                </c:pt>
                <c:pt idx="3">
                  <c:v>999.94209999999998</c:v>
                </c:pt>
                <c:pt idx="4">
                  <c:v>998.30040000000008</c:v>
                </c:pt>
                <c:pt idx="5">
                  <c:v>997.11689999999999</c:v>
                </c:pt>
                <c:pt idx="6">
                  <c:v>996.07279999999992</c:v>
                </c:pt>
                <c:pt idx="7">
                  <c:v>995.04430000000002</c:v>
                </c:pt>
                <c:pt idx="8">
                  <c:v>994.30029999999999</c:v>
                </c:pt>
                <c:pt idx="9">
                  <c:v>993.45</c:v>
                </c:pt>
                <c:pt idx="10">
                  <c:v>992.67840000000001</c:v>
                </c:pt>
                <c:pt idx="11">
                  <c:v>991.697</c:v>
                </c:pt>
                <c:pt idx="12">
                  <c:v>989.83979999999997</c:v>
                </c:pt>
                <c:pt idx="13">
                  <c:v>985.08999999999992</c:v>
                </c:pt>
                <c:pt idx="14">
                  <c:v>963.90959999999995</c:v>
                </c:pt>
                <c:pt idx="15">
                  <c:v>931.67309999999998</c:v>
                </c:pt>
                <c:pt idx="16">
                  <c:v>892.13400000000001</c:v>
                </c:pt>
                <c:pt idx="17">
                  <c:v>858.72460000000001</c:v>
                </c:pt>
                <c:pt idx="18">
                  <c:v>834.79169999999999</c:v>
                </c:pt>
                <c:pt idx="19">
                  <c:v>819.60469999999998</c:v>
                </c:pt>
                <c:pt idx="20">
                  <c:v>810.12009999999998</c:v>
                </c:pt>
                <c:pt idx="21">
                  <c:v>804.88139999999999</c:v>
                </c:pt>
                <c:pt idx="22">
                  <c:v>800.24389999999994</c:v>
                </c:pt>
                <c:pt idx="23">
                  <c:v>796.5335</c:v>
                </c:pt>
                <c:pt idx="24">
                  <c:v>793.37630000000001</c:v>
                </c:pt>
                <c:pt idx="25">
                  <c:v>790.9434</c:v>
                </c:pt>
                <c:pt idx="26">
                  <c:v>787.79179999999997</c:v>
                </c:pt>
                <c:pt idx="27">
                  <c:v>785.76350000000002</c:v>
                </c:pt>
                <c:pt idx="28">
                  <c:v>782.86339999999996</c:v>
                </c:pt>
                <c:pt idx="29">
                  <c:v>780.8252</c:v>
                </c:pt>
                <c:pt idx="30">
                  <c:v>778.35300000000007</c:v>
                </c:pt>
                <c:pt idx="31">
                  <c:v>776.08789999999999</c:v>
                </c:pt>
                <c:pt idx="32">
                  <c:v>773.86779999999999</c:v>
                </c:pt>
                <c:pt idx="33">
                  <c:v>753.98749999999995</c:v>
                </c:pt>
                <c:pt idx="34">
                  <c:v>735.11270000000002</c:v>
                </c:pt>
                <c:pt idx="35">
                  <c:v>713.17280000000005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01F-4954-B787-BDBAB987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901664"/>
        <c:axId val="272908192"/>
      </c:scatterChart>
      <c:valAx>
        <c:axId val="27290166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/ P/P0</a:t>
                </a:r>
              </a:p>
            </c:rich>
          </c:tx>
          <c:layout>
            <c:manualLayout>
              <c:xMode val="edge"/>
              <c:yMode val="edge"/>
              <c:x val="0.29309166666666681"/>
              <c:y val="0.90528717948717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2908192"/>
        <c:crosses val="autoZero"/>
        <c:crossBetween val="midCat"/>
        <c:majorUnit val="0.2"/>
      </c:valAx>
      <c:valAx>
        <c:axId val="272908192"/>
        <c:scaling>
          <c:orientation val="minMax"/>
          <c:max val="12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2030902777777778E-2"/>
              <c:y val="0.22285416666666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2901664"/>
        <c:crosses val="autoZero"/>
        <c:crossBetween val="midCat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0110097807483587"/>
          <c:y val="2.41351851851852E-2"/>
          <c:w val="0.49005312499999998"/>
          <c:h val="0.12631574074074073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5% Ni SBA-15 fresh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(spent)'!$A$5:$A$39</c:f>
              <c:numCache>
                <c:formatCode>General</c:formatCode>
                <c:ptCount val="35"/>
                <c:pt idx="0">
                  <c:v>1.8110999999999999</c:v>
                </c:pt>
                <c:pt idx="1">
                  <c:v>2.3233000000000001</c:v>
                </c:pt>
                <c:pt idx="2">
                  <c:v>2.9037999999999999</c:v>
                </c:pt>
                <c:pt idx="3">
                  <c:v>3.2566000000000002</c:v>
                </c:pt>
                <c:pt idx="4">
                  <c:v>3.3311000000000002</c:v>
                </c:pt>
                <c:pt idx="5">
                  <c:v>3.4079000000000002</c:v>
                </c:pt>
                <c:pt idx="6">
                  <c:v>3.4882</c:v>
                </c:pt>
                <c:pt idx="7">
                  <c:v>3.5672999999999999</c:v>
                </c:pt>
                <c:pt idx="8">
                  <c:v>3.6480000000000001</c:v>
                </c:pt>
                <c:pt idx="9">
                  <c:v>3.7338</c:v>
                </c:pt>
                <c:pt idx="10">
                  <c:v>3.8187000000000002</c:v>
                </c:pt>
                <c:pt idx="11">
                  <c:v>3.9076</c:v>
                </c:pt>
                <c:pt idx="12">
                  <c:v>4.0044000000000004</c:v>
                </c:pt>
                <c:pt idx="13">
                  <c:v>4.1051000000000002</c:v>
                </c:pt>
                <c:pt idx="14">
                  <c:v>4.2023999999999999</c:v>
                </c:pt>
                <c:pt idx="15">
                  <c:v>4.3055000000000003</c:v>
                </c:pt>
                <c:pt idx="16">
                  <c:v>4.4151999999999996</c:v>
                </c:pt>
                <c:pt idx="17">
                  <c:v>4.5247999999999999</c:v>
                </c:pt>
                <c:pt idx="18">
                  <c:v>4.6379999999999999</c:v>
                </c:pt>
                <c:pt idx="19">
                  <c:v>4.758</c:v>
                </c:pt>
                <c:pt idx="20">
                  <c:v>4.8869999999999996</c:v>
                </c:pt>
                <c:pt idx="21">
                  <c:v>5.0202</c:v>
                </c:pt>
                <c:pt idx="22">
                  <c:v>5.1696</c:v>
                </c:pt>
                <c:pt idx="23">
                  <c:v>5.3722000000000003</c:v>
                </c:pt>
                <c:pt idx="24">
                  <c:v>5.6712999999999996</c:v>
                </c:pt>
                <c:pt idx="25">
                  <c:v>6.0282</c:v>
                </c:pt>
                <c:pt idx="26">
                  <c:v>6.4046000000000003</c:v>
                </c:pt>
                <c:pt idx="27">
                  <c:v>6.85</c:v>
                </c:pt>
                <c:pt idx="28">
                  <c:v>7.4813000000000001</c:v>
                </c:pt>
                <c:pt idx="29">
                  <c:v>8.3727999999999998</c:v>
                </c:pt>
                <c:pt idx="30">
                  <c:v>9.7286000000000001</c:v>
                </c:pt>
                <c:pt idx="31">
                  <c:v>12.358599999999999</c:v>
                </c:pt>
                <c:pt idx="32">
                  <c:v>17.825700000000001</c:v>
                </c:pt>
                <c:pt idx="33">
                  <c:v>31.619199999999999</c:v>
                </c:pt>
                <c:pt idx="34">
                  <c:v>164.63730000000001</c:v>
                </c:pt>
              </c:numCache>
            </c:numRef>
          </c:xVal>
          <c:yVal>
            <c:numRef>
              <c:f>' BJH (spent)'!$B$5:$B$39</c:f>
              <c:numCache>
                <c:formatCode>General</c:formatCode>
                <c:ptCount val="35"/>
                <c:pt idx="0">
                  <c:v>7.1052000000000004E-2</c:v>
                </c:pt>
                <c:pt idx="1">
                  <c:v>3.4254E-2</c:v>
                </c:pt>
                <c:pt idx="2">
                  <c:v>3.7496000000000002E-2</c:v>
                </c:pt>
                <c:pt idx="3">
                  <c:v>0.11905</c:v>
                </c:pt>
                <c:pt idx="4">
                  <c:v>8.4978999999999999E-2</c:v>
                </c:pt>
                <c:pt idx="5">
                  <c:v>0.18309</c:v>
                </c:pt>
                <c:pt idx="6">
                  <c:v>0.21292</c:v>
                </c:pt>
                <c:pt idx="7">
                  <c:v>0.28478999999999999</c:v>
                </c:pt>
                <c:pt idx="8">
                  <c:v>0.41829</c:v>
                </c:pt>
                <c:pt idx="9">
                  <c:v>2.1497000000000002</c:v>
                </c:pt>
                <c:pt idx="10">
                  <c:v>2.2374000000000001</c:v>
                </c:pt>
                <c:pt idx="11">
                  <c:v>1.6757</c:v>
                </c:pt>
                <c:pt idx="12">
                  <c:v>1.9285000000000001</c:v>
                </c:pt>
                <c:pt idx="13">
                  <c:v>2.5411000000000001</c:v>
                </c:pt>
                <c:pt idx="14">
                  <c:v>3.0366</c:v>
                </c:pt>
                <c:pt idx="15">
                  <c:v>3.8553999999999999</c:v>
                </c:pt>
                <c:pt idx="16">
                  <c:v>4.4298999999999999</c:v>
                </c:pt>
                <c:pt idx="17">
                  <c:v>5.0814000000000004</c:v>
                </c:pt>
                <c:pt idx="18">
                  <c:v>5.2142999999999997</c:v>
                </c:pt>
                <c:pt idx="19">
                  <c:v>4.3977000000000004</c:v>
                </c:pt>
                <c:pt idx="20">
                  <c:v>3.3401000000000001</c:v>
                </c:pt>
                <c:pt idx="21">
                  <c:v>2.0230999999999999</c:v>
                </c:pt>
                <c:pt idx="22">
                  <c:v>1.0129999999999999</c:v>
                </c:pt>
                <c:pt idx="23">
                  <c:v>0.51885999999999999</c:v>
                </c:pt>
                <c:pt idx="24">
                  <c:v>0.19957</c:v>
                </c:pt>
                <c:pt idx="25">
                  <c:v>0.14413000000000001</c:v>
                </c:pt>
                <c:pt idx="26">
                  <c:v>9.7790000000000002E-2</c:v>
                </c:pt>
                <c:pt idx="27">
                  <c:v>0.10136000000000001</c:v>
                </c:pt>
                <c:pt idx="28">
                  <c:v>8.1136E-2</c:v>
                </c:pt>
                <c:pt idx="29">
                  <c:v>7.1027000000000007E-2</c:v>
                </c:pt>
                <c:pt idx="30">
                  <c:v>5.9373000000000002E-2</c:v>
                </c:pt>
                <c:pt idx="31">
                  <c:v>4.4566000000000001E-2</c:v>
                </c:pt>
                <c:pt idx="32">
                  <c:v>3.3785000000000003E-2</c:v>
                </c:pt>
                <c:pt idx="33">
                  <c:v>2.9561E-2</c:v>
                </c:pt>
                <c:pt idx="34">
                  <c:v>4.2476E-2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26-4693-AE94-96E7A7E33405}"/>
            </c:ext>
          </c:extLst>
        </c:ser>
        <c:ser>
          <c:idx val="1"/>
          <c:order val="1"/>
          <c:tx>
            <c:v>5% Ni SBA-15 spent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(spent)'!$D$5:$D$39</c:f>
              <c:numCache>
                <c:formatCode>General</c:formatCode>
                <c:ptCount val="35"/>
                <c:pt idx="0">
                  <c:v>1.8096000000000001</c:v>
                </c:pt>
                <c:pt idx="1">
                  <c:v>2.3229000000000002</c:v>
                </c:pt>
                <c:pt idx="2">
                  <c:v>2.9066999999999998</c:v>
                </c:pt>
                <c:pt idx="3">
                  <c:v>3.2570999999999999</c:v>
                </c:pt>
                <c:pt idx="4">
                  <c:v>3.3319000000000001</c:v>
                </c:pt>
                <c:pt idx="5">
                  <c:v>3.4079000000000002</c:v>
                </c:pt>
                <c:pt idx="6">
                  <c:v>3.4826999999999999</c:v>
                </c:pt>
                <c:pt idx="7">
                  <c:v>3.5651999999999999</c:v>
                </c:pt>
                <c:pt idx="8">
                  <c:v>3.6480000000000001</c:v>
                </c:pt>
                <c:pt idx="9">
                  <c:v>3.7336</c:v>
                </c:pt>
                <c:pt idx="10">
                  <c:v>3.8222</c:v>
                </c:pt>
                <c:pt idx="11">
                  <c:v>3.9112</c:v>
                </c:pt>
                <c:pt idx="12">
                  <c:v>4.0012999999999996</c:v>
                </c:pt>
                <c:pt idx="13">
                  <c:v>4.0971000000000002</c:v>
                </c:pt>
                <c:pt idx="14">
                  <c:v>4.1980000000000004</c:v>
                </c:pt>
                <c:pt idx="15">
                  <c:v>4.3032000000000004</c:v>
                </c:pt>
                <c:pt idx="16">
                  <c:v>4.4123999999999999</c:v>
                </c:pt>
                <c:pt idx="17">
                  <c:v>4.5231000000000003</c:v>
                </c:pt>
                <c:pt idx="18">
                  <c:v>4.6367000000000003</c:v>
                </c:pt>
                <c:pt idx="19">
                  <c:v>4.7584999999999997</c:v>
                </c:pt>
                <c:pt idx="20">
                  <c:v>4.8802000000000003</c:v>
                </c:pt>
                <c:pt idx="21">
                  <c:v>5.0137</c:v>
                </c:pt>
                <c:pt idx="22">
                  <c:v>5.1464999999999996</c:v>
                </c:pt>
                <c:pt idx="23">
                  <c:v>5.3552999999999997</c:v>
                </c:pt>
                <c:pt idx="24">
                  <c:v>5.6840999999999999</c:v>
                </c:pt>
                <c:pt idx="25">
                  <c:v>6.0388000000000002</c:v>
                </c:pt>
                <c:pt idx="26">
                  <c:v>6.4184000000000001</c:v>
                </c:pt>
                <c:pt idx="27">
                  <c:v>6.8334000000000001</c:v>
                </c:pt>
                <c:pt idx="28">
                  <c:v>7.4706999999999999</c:v>
                </c:pt>
                <c:pt idx="29">
                  <c:v>8.3558000000000003</c:v>
                </c:pt>
                <c:pt idx="30">
                  <c:v>9.6532</c:v>
                </c:pt>
                <c:pt idx="31">
                  <c:v>12.2263</c:v>
                </c:pt>
                <c:pt idx="32">
                  <c:v>17.3171</c:v>
                </c:pt>
                <c:pt idx="33">
                  <c:v>30.357800000000001</c:v>
                </c:pt>
                <c:pt idx="34">
                  <c:v>180.9204</c:v>
                </c:pt>
              </c:numCache>
            </c:numRef>
          </c:xVal>
          <c:yVal>
            <c:numRef>
              <c:f>' BJH (spent)'!$F$5:$F$39</c:f>
              <c:numCache>
                <c:formatCode>General</c:formatCode>
                <c:ptCount val="3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6.0391370000000002</c:v>
                </c:pt>
                <c:pt idx="4">
                  <c:v>6.0923280000000002</c:v>
                </c:pt>
                <c:pt idx="5">
                  <c:v>6.1326299999999998</c:v>
                </c:pt>
                <c:pt idx="6">
                  <c:v>6.8287300000000002</c:v>
                </c:pt>
                <c:pt idx="7">
                  <c:v>10.6279</c:v>
                </c:pt>
                <c:pt idx="8">
                  <c:v>18.753</c:v>
                </c:pt>
                <c:pt idx="9">
                  <c:v>9.9611000000000001</c:v>
                </c:pt>
                <c:pt idx="10">
                  <c:v>7.2882999999999996</c:v>
                </c:pt>
                <c:pt idx="11">
                  <c:v>7.2782</c:v>
                </c:pt>
                <c:pt idx="12">
                  <c:v>7.359</c:v>
                </c:pt>
                <c:pt idx="13">
                  <c:v>7.1949000000000005</c:v>
                </c:pt>
                <c:pt idx="14">
                  <c:v>7.2488000000000001</c:v>
                </c:pt>
                <c:pt idx="15">
                  <c:v>7.2152000000000003</c:v>
                </c:pt>
                <c:pt idx="16">
                  <c:v>7.2186000000000003</c:v>
                </c:pt>
                <c:pt idx="17">
                  <c:v>7.3026</c:v>
                </c:pt>
                <c:pt idx="18">
                  <c:v>7.2542999999999997</c:v>
                </c:pt>
                <c:pt idx="19">
                  <c:v>7.1342999999999996</c:v>
                </c:pt>
                <c:pt idx="20">
                  <c:v>6.8520199999999996</c:v>
                </c:pt>
                <c:pt idx="21">
                  <c:v>6.5941000000000001</c:v>
                </c:pt>
                <c:pt idx="22">
                  <c:v>6.3160299999999996</c:v>
                </c:pt>
                <c:pt idx="23">
                  <c:v>6.2282200000000003</c:v>
                </c:pt>
                <c:pt idx="24">
                  <c:v>6.1171899999999999</c:v>
                </c:pt>
                <c:pt idx="25">
                  <c:v>6.1113299999999997</c:v>
                </c:pt>
                <c:pt idx="26">
                  <c:v>6.077458</c:v>
                </c:pt>
                <c:pt idx="27">
                  <c:v>6.0466119999999997</c:v>
                </c:pt>
                <c:pt idx="28">
                  <c:v>6.0565610000000003</c:v>
                </c:pt>
                <c:pt idx="29">
                  <c:v>6.0506960000000003</c:v>
                </c:pt>
                <c:pt idx="30">
                  <c:v>6.0383269999999998</c:v>
                </c:pt>
                <c:pt idx="31">
                  <c:v>6.0310490000000003</c:v>
                </c:pt>
                <c:pt idx="32">
                  <c:v>6.0247919999999997</c:v>
                </c:pt>
                <c:pt idx="33">
                  <c:v>6.027463</c:v>
                </c:pt>
                <c:pt idx="34">
                  <c:v>6.2095500000000001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26-4693-AE94-96E7A7E33405}"/>
            </c:ext>
          </c:extLst>
        </c:ser>
        <c:ser>
          <c:idx val="2"/>
          <c:order val="2"/>
          <c:tx>
            <c:v>5% Ni KIT-6 fresh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(spent)'!$H$5:$H$39</c:f>
              <c:numCache>
                <c:formatCode>General</c:formatCode>
                <c:ptCount val="35"/>
                <c:pt idx="0">
                  <c:v>1.8120000000000001</c:v>
                </c:pt>
                <c:pt idx="1">
                  <c:v>2.3227000000000002</c:v>
                </c:pt>
                <c:pt idx="2">
                  <c:v>2.9077000000000002</c:v>
                </c:pt>
                <c:pt idx="3">
                  <c:v>3.2572000000000001</c:v>
                </c:pt>
                <c:pt idx="4">
                  <c:v>3.3256000000000001</c:v>
                </c:pt>
                <c:pt idx="5">
                  <c:v>3.4024999999999999</c:v>
                </c:pt>
                <c:pt idx="6">
                  <c:v>3.4799000000000002</c:v>
                </c:pt>
                <c:pt idx="7">
                  <c:v>3.5585</c:v>
                </c:pt>
                <c:pt idx="8">
                  <c:v>3.6398000000000001</c:v>
                </c:pt>
                <c:pt idx="9">
                  <c:v>3.726</c:v>
                </c:pt>
                <c:pt idx="10">
                  <c:v>3.8147000000000002</c:v>
                </c:pt>
                <c:pt idx="11">
                  <c:v>3.9045999999999998</c:v>
                </c:pt>
                <c:pt idx="12">
                  <c:v>3.9971000000000001</c:v>
                </c:pt>
                <c:pt idx="13">
                  <c:v>4.0960999999999999</c:v>
                </c:pt>
                <c:pt idx="14">
                  <c:v>4.1962999999999999</c:v>
                </c:pt>
                <c:pt idx="15">
                  <c:v>4.3022</c:v>
                </c:pt>
                <c:pt idx="16">
                  <c:v>4.4142999999999999</c:v>
                </c:pt>
                <c:pt idx="17">
                  <c:v>4.5228999999999999</c:v>
                </c:pt>
                <c:pt idx="18">
                  <c:v>4.6364999999999998</c:v>
                </c:pt>
                <c:pt idx="19">
                  <c:v>4.7606999999999999</c:v>
                </c:pt>
                <c:pt idx="20">
                  <c:v>4.8893000000000004</c:v>
                </c:pt>
                <c:pt idx="21">
                  <c:v>5.0183999999999997</c:v>
                </c:pt>
                <c:pt idx="22">
                  <c:v>5.1566000000000001</c:v>
                </c:pt>
                <c:pt idx="23">
                  <c:v>5.3750999999999998</c:v>
                </c:pt>
                <c:pt idx="24">
                  <c:v>5.6856</c:v>
                </c:pt>
                <c:pt idx="25">
                  <c:v>6.0303000000000004</c:v>
                </c:pt>
                <c:pt idx="26">
                  <c:v>6.4097</c:v>
                </c:pt>
                <c:pt idx="27">
                  <c:v>6.8449999999999998</c:v>
                </c:pt>
                <c:pt idx="28">
                  <c:v>7.48</c:v>
                </c:pt>
                <c:pt idx="29">
                  <c:v>8.3879000000000001</c:v>
                </c:pt>
                <c:pt idx="30">
                  <c:v>9.7798999999999996</c:v>
                </c:pt>
                <c:pt idx="31">
                  <c:v>12.3569</c:v>
                </c:pt>
                <c:pt idx="32">
                  <c:v>17.510400000000001</c:v>
                </c:pt>
                <c:pt idx="33">
                  <c:v>30.6373</c:v>
                </c:pt>
                <c:pt idx="34">
                  <c:v>171.95699999999999</c:v>
                </c:pt>
              </c:numCache>
            </c:numRef>
          </c:xVal>
          <c:yVal>
            <c:numRef>
              <c:f>' BJH (spent)'!$J$5:$J$39</c:f>
              <c:numCache>
                <c:formatCode>General</c:formatCode>
                <c:ptCount val="35"/>
                <c:pt idx="0">
                  <c:v>21.115020000000001</c:v>
                </c:pt>
                <c:pt idx="1">
                  <c:v>21.072558999999998</c:v>
                </c:pt>
                <c:pt idx="2">
                  <c:v>21.082619999999999</c:v>
                </c:pt>
                <c:pt idx="3">
                  <c:v>21.088336999999999</c:v>
                </c:pt>
                <c:pt idx="4">
                  <c:v>21.098094</c:v>
                </c:pt>
                <c:pt idx="5">
                  <c:v>21.20215</c:v>
                </c:pt>
                <c:pt idx="6">
                  <c:v>21.294979999999999</c:v>
                </c:pt>
                <c:pt idx="7">
                  <c:v>21.306290000000001</c:v>
                </c:pt>
                <c:pt idx="8">
                  <c:v>21.25507</c:v>
                </c:pt>
                <c:pt idx="9">
                  <c:v>21.1934</c:v>
                </c:pt>
                <c:pt idx="10">
                  <c:v>21.19406</c:v>
                </c:pt>
                <c:pt idx="11">
                  <c:v>21.234970000000001</c:v>
                </c:pt>
                <c:pt idx="12">
                  <c:v>21.24522</c:v>
                </c:pt>
                <c:pt idx="13">
                  <c:v>21.290600000000001</c:v>
                </c:pt>
                <c:pt idx="14">
                  <c:v>21.380970000000001</c:v>
                </c:pt>
                <c:pt idx="15">
                  <c:v>21.697179999999999</c:v>
                </c:pt>
                <c:pt idx="16">
                  <c:v>22.1632</c:v>
                </c:pt>
                <c:pt idx="17">
                  <c:v>23.379300000000001</c:v>
                </c:pt>
                <c:pt idx="18">
                  <c:v>25.995000000000001</c:v>
                </c:pt>
                <c:pt idx="19">
                  <c:v>29.662599999999998</c:v>
                </c:pt>
                <c:pt idx="20">
                  <c:v>32.804000000000002</c:v>
                </c:pt>
                <c:pt idx="21">
                  <c:v>33.106000000000002</c:v>
                </c:pt>
                <c:pt idx="22">
                  <c:v>29.458399999999997</c:v>
                </c:pt>
                <c:pt idx="23">
                  <c:v>22.228100000000001</c:v>
                </c:pt>
                <c:pt idx="24">
                  <c:v>21.151900000000001</c:v>
                </c:pt>
                <c:pt idx="25">
                  <c:v>21.075368000000001</c:v>
                </c:pt>
                <c:pt idx="26">
                  <c:v>21.064239000000001</c:v>
                </c:pt>
                <c:pt idx="27">
                  <c:v>21.057255000000001</c:v>
                </c:pt>
                <c:pt idx="28">
                  <c:v>21.048874999999999</c:v>
                </c:pt>
                <c:pt idx="29">
                  <c:v>21.038907999999999</c:v>
                </c:pt>
                <c:pt idx="30">
                  <c:v>21.023776000000002</c:v>
                </c:pt>
                <c:pt idx="31">
                  <c:v>21.02251</c:v>
                </c:pt>
                <c:pt idx="32">
                  <c:v>21.014941</c:v>
                </c:pt>
                <c:pt idx="33">
                  <c:v>21.007991100000002</c:v>
                </c:pt>
                <c:pt idx="34">
                  <c:v>21.003828500000001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26-4693-AE94-96E7A7E33405}"/>
            </c:ext>
          </c:extLst>
        </c:ser>
        <c:ser>
          <c:idx val="3"/>
          <c:order val="3"/>
          <c:tx>
            <c:v>5% Ni KIT-6 spent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(spent)'!$L$5:$L$39</c:f>
              <c:numCache>
                <c:formatCode>General</c:formatCode>
                <c:ptCount val="35"/>
                <c:pt idx="0">
                  <c:v>1.8150999999999999</c:v>
                </c:pt>
                <c:pt idx="1">
                  <c:v>2.3239999999999998</c:v>
                </c:pt>
                <c:pt idx="2">
                  <c:v>2.9060000000000001</c:v>
                </c:pt>
                <c:pt idx="3">
                  <c:v>3.2625000000000002</c:v>
                </c:pt>
                <c:pt idx="4">
                  <c:v>3.3370000000000002</c:v>
                </c:pt>
                <c:pt idx="5">
                  <c:v>3.4127000000000001</c:v>
                </c:pt>
                <c:pt idx="6">
                  <c:v>3.4830999999999999</c:v>
                </c:pt>
                <c:pt idx="7">
                  <c:v>3.5629</c:v>
                </c:pt>
                <c:pt idx="8">
                  <c:v>3.6440000000000001</c:v>
                </c:pt>
                <c:pt idx="9">
                  <c:v>3.7294</c:v>
                </c:pt>
                <c:pt idx="10">
                  <c:v>3.8191000000000002</c:v>
                </c:pt>
                <c:pt idx="11">
                  <c:v>3.9045000000000001</c:v>
                </c:pt>
                <c:pt idx="12">
                  <c:v>4.0007000000000001</c:v>
                </c:pt>
                <c:pt idx="13">
                  <c:v>4.1016000000000004</c:v>
                </c:pt>
                <c:pt idx="14">
                  <c:v>4.2016999999999998</c:v>
                </c:pt>
                <c:pt idx="15">
                  <c:v>4.3041</c:v>
                </c:pt>
                <c:pt idx="16">
                  <c:v>4.415</c:v>
                </c:pt>
                <c:pt idx="17">
                  <c:v>4.5277000000000003</c:v>
                </c:pt>
                <c:pt idx="18">
                  <c:v>4.641</c:v>
                </c:pt>
                <c:pt idx="19">
                  <c:v>4.7615999999999996</c:v>
                </c:pt>
                <c:pt idx="20">
                  <c:v>4.8868</c:v>
                </c:pt>
                <c:pt idx="21">
                  <c:v>5.0163000000000002</c:v>
                </c:pt>
                <c:pt idx="22">
                  <c:v>5.1565000000000003</c:v>
                </c:pt>
                <c:pt idx="23">
                  <c:v>5.3757999999999999</c:v>
                </c:pt>
                <c:pt idx="24">
                  <c:v>5.6798000000000002</c:v>
                </c:pt>
                <c:pt idx="25">
                  <c:v>6.0182000000000002</c:v>
                </c:pt>
                <c:pt idx="26">
                  <c:v>6.4078999999999997</c:v>
                </c:pt>
                <c:pt idx="27">
                  <c:v>6.8490000000000002</c:v>
                </c:pt>
                <c:pt idx="28">
                  <c:v>7.4767999999999999</c:v>
                </c:pt>
                <c:pt idx="29">
                  <c:v>8.3885000000000005</c:v>
                </c:pt>
                <c:pt idx="30">
                  <c:v>9.7543000000000006</c:v>
                </c:pt>
                <c:pt idx="31">
                  <c:v>12.3332</c:v>
                </c:pt>
                <c:pt idx="32">
                  <c:v>17.396699999999999</c:v>
                </c:pt>
                <c:pt idx="33">
                  <c:v>30.552700000000002</c:v>
                </c:pt>
                <c:pt idx="34">
                  <c:v>170.02680000000001</c:v>
                </c:pt>
              </c:numCache>
            </c:numRef>
          </c:xVal>
          <c:yVal>
            <c:numRef>
              <c:f>' BJH (spent)'!$N$5:$N$39</c:f>
              <c:numCache>
                <c:formatCode>General</c:formatCode>
                <c:ptCount val="35"/>
                <c:pt idx="0">
                  <c:v>35.076450999999999</c:v>
                </c:pt>
                <c:pt idx="1">
                  <c:v>35.055562999999999</c:v>
                </c:pt>
                <c:pt idx="2">
                  <c:v>35.074258</c:v>
                </c:pt>
                <c:pt idx="3">
                  <c:v>35.147550000000003</c:v>
                </c:pt>
                <c:pt idx="4">
                  <c:v>35.127130000000001</c:v>
                </c:pt>
                <c:pt idx="5">
                  <c:v>35.247579999999999</c:v>
                </c:pt>
                <c:pt idx="6">
                  <c:v>35.196980000000003</c:v>
                </c:pt>
                <c:pt idx="7">
                  <c:v>35.223190000000002</c:v>
                </c:pt>
                <c:pt idx="8">
                  <c:v>35.196120000000001</c:v>
                </c:pt>
                <c:pt idx="9">
                  <c:v>35.253639999999997</c:v>
                </c:pt>
                <c:pt idx="10">
                  <c:v>35.296010000000003</c:v>
                </c:pt>
                <c:pt idx="11">
                  <c:v>35.378810000000001</c:v>
                </c:pt>
                <c:pt idx="12">
                  <c:v>35.526789999999998</c:v>
                </c:pt>
                <c:pt idx="13">
                  <c:v>35.785159999999998</c:v>
                </c:pt>
                <c:pt idx="14">
                  <c:v>36.110999999999997</c:v>
                </c:pt>
                <c:pt idx="15">
                  <c:v>37.245400000000004</c:v>
                </c:pt>
                <c:pt idx="16">
                  <c:v>38.831499999999998</c:v>
                </c:pt>
                <c:pt idx="17">
                  <c:v>41.637</c:v>
                </c:pt>
                <c:pt idx="18">
                  <c:v>44.428800000000003</c:v>
                </c:pt>
                <c:pt idx="19">
                  <c:v>45.441000000000003</c:v>
                </c:pt>
                <c:pt idx="20">
                  <c:v>43.875999999999998</c:v>
                </c:pt>
                <c:pt idx="21">
                  <c:v>40.4801</c:v>
                </c:pt>
                <c:pt idx="22">
                  <c:v>36.135599999999997</c:v>
                </c:pt>
                <c:pt idx="23">
                  <c:v>35.206670000000003</c:v>
                </c:pt>
                <c:pt idx="24">
                  <c:v>35.095264</c:v>
                </c:pt>
                <c:pt idx="25">
                  <c:v>35.062801</c:v>
                </c:pt>
                <c:pt idx="26">
                  <c:v>35.063811999999999</c:v>
                </c:pt>
                <c:pt idx="27">
                  <c:v>35.050331999999997</c:v>
                </c:pt>
                <c:pt idx="28">
                  <c:v>35.042141999999998</c:v>
                </c:pt>
                <c:pt idx="29">
                  <c:v>35.034253999999997</c:v>
                </c:pt>
                <c:pt idx="30">
                  <c:v>35.023944</c:v>
                </c:pt>
                <c:pt idx="31">
                  <c:v>35.018135999999998</c:v>
                </c:pt>
                <c:pt idx="32">
                  <c:v>35.016624</c:v>
                </c:pt>
                <c:pt idx="33">
                  <c:v>35.031948999999997</c:v>
                </c:pt>
                <c:pt idx="34">
                  <c:v>35.315930000000002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26-4693-AE94-96E7A7E3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910912"/>
        <c:axId val="272901120"/>
      </c:scatterChart>
      <c:valAx>
        <c:axId val="272910912"/>
        <c:scaling>
          <c:orientation val="minMax"/>
          <c:max val="9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Pore Diameter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2901120"/>
        <c:crosses val="autoZero"/>
        <c:crossBetween val="midCat"/>
        <c:majorUnit val="1"/>
      </c:valAx>
      <c:valAx>
        <c:axId val="272901120"/>
        <c:scaling>
          <c:orientation val="minMax"/>
          <c:max val="46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291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125"/>
          <c:y val="1.7638888888888888E-2"/>
          <c:w val="0.83621180555555552"/>
          <c:h val="0.80174583333333338"/>
        </c:manualLayout>
      </c:layout>
      <c:scatterChart>
        <c:scatterStyle val="smoothMarker"/>
        <c:varyColors val="0"/>
        <c:ser>
          <c:idx val="0"/>
          <c:order val="0"/>
          <c:tx>
            <c:v>5% Ni SBA-15 fresh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(spent)'!$A$5:$A$39</c:f>
              <c:numCache>
                <c:formatCode>General</c:formatCode>
                <c:ptCount val="35"/>
                <c:pt idx="0">
                  <c:v>1.8110999999999999</c:v>
                </c:pt>
                <c:pt idx="1">
                  <c:v>2.3233000000000001</c:v>
                </c:pt>
                <c:pt idx="2">
                  <c:v>2.9037999999999999</c:v>
                </c:pt>
                <c:pt idx="3">
                  <c:v>3.2566000000000002</c:v>
                </c:pt>
                <c:pt idx="4">
                  <c:v>3.3311000000000002</c:v>
                </c:pt>
                <c:pt idx="5">
                  <c:v>3.4079000000000002</c:v>
                </c:pt>
                <c:pt idx="6">
                  <c:v>3.4882</c:v>
                </c:pt>
                <c:pt idx="7">
                  <c:v>3.5672999999999999</c:v>
                </c:pt>
                <c:pt idx="8">
                  <c:v>3.6480000000000001</c:v>
                </c:pt>
                <c:pt idx="9">
                  <c:v>3.7338</c:v>
                </c:pt>
                <c:pt idx="10">
                  <c:v>3.8187000000000002</c:v>
                </c:pt>
                <c:pt idx="11">
                  <c:v>3.9076</c:v>
                </c:pt>
                <c:pt idx="12">
                  <c:v>4.0044000000000004</c:v>
                </c:pt>
                <c:pt idx="13">
                  <c:v>4.1051000000000002</c:v>
                </c:pt>
                <c:pt idx="14">
                  <c:v>4.2023999999999999</c:v>
                </c:pt>
                <c:pt idx="15">
                  <c:v>4.3055000000000003</c:v>
                </c:pt>
                <c:pt idx="16">
                  <c:v>4.4151999999999996</c:v>
                </c:pt>
                <c:pt idx="17">
                  <c:v>4.5247999999999999</c:v>
                </c:pt>
                <c:pt idx="18">
                  <c:v>4.6379999999999999</c:v>
                </c:pt>
                <c:pt idx="19">
                  <c:v>4.758</c:v>
                </c:pt>
                <c:pt idx="20">
                  <c:v>4.8869999999999996</c:v>
                </c:pt>
                <c:pt idx="21">
                  <c:v>5.0202</c:v>
                </c:pt>
                <c:pt idx="22">
                  <c:v>5.1696</c:v>
                </c:pt>
                <c:pt idx="23">
                  <c:v>5.3722000000000003</c:v>
                </c:pt>
                <c:pt idx="24">
                  <c:v>5.6712999999999996</c:v>
                </c:pt>
                <c:pt idx="25">
                  <c:v>6.0282</c:v>
                </c:pt>
                <c:pt idx="26">
                  <c:v>6.4046000000000003</c:v>
                </c:pt>
                <c:pt idx="27">
                  <c:v>6.85</c:v>
                </c:pt>
                <c:pt idx="28">
                  <c:v>7.4813000000000001</c:v>
                </c:pt>
                <c:pt idx="29">
                  <c:v>8.3727999999999998</c:v>
                </c:pt>
                <c:pt idx="30">
                  <c:v>9.7286000000000001</c:v>
                </c:pt>
                <c:pt idx="31">
                  <c:v>12.358599999999999</c:v>
                </c:pt>
                <c:pt idx="32">
                  <c:v>17.825700000000001</c:v>
                </c:pt>
                <c:pt idx="33">
                  <c:v>31.619199999999999</c:v>
                </c:pt>
                <c:pt idx="34">
                  <c:v>164.63730000000001</c:v>
                </c:pt>
              </c:numCache>
            </c:numRef>
          </c:xVal>
          <c:yVal>
            <c:numRef>
              <c:f>' BJH (spent)'!$B$5:$B$39</c:f>
              <c:numCache>
                <c:formatCode>General</c:formatCode>
                <c:ptCount val="35"/>
                <c:pt idx="0">
                  <c:v>7.1052000000000004E-2</c:v>
                </c:pt>
                <c:pt idx="1">
                  <c:v>3.4254E-2</c:v>
                </c:pt>
                <c:pt idx="2">
                  <c:v>3.7496000000000002E-2</c:v>
                </c:pt>
                <c:pt idx="3">
                  <c:v>0.11905</c:v>
                </c:pt>
                <c:pt idx="4">
                  <c:v>8.4978999999999999E-2</c:v>
                </c:pt>
                <c:pt idx="5">
                  <c:v>0.18309</c:v>
                </c:pt>
                <c:pt idx="6">
                  <c:v>0.21292</c:v>
                </c:pt>
                <c:pt idx="7">
                  <c:v>0.28478999999999999</c:v>
                </c:pt>
                <c:pt idx="8">
                  <c:v>0.41829</c:v>
                </c:pt>
                <c:pt idx="9">
                  <c:v>2.1497000000000002</c:v>
                </c:pt>
                <c:pt idx="10">
                  <c:v>2.2374000000000001</c:v>
                </c:pt>
                <c:pt idx="11">
                  <c:v>1.6757</c:v>
                </c:pt>
                <c:pt idx="12">
                  <c:v>1.9285000000000001</c:v>
                </c:pt>
                <c:pt idx="13">
                  <c:v>2.5411000000000001</c:v>
                </c:pt>
                <c:pt idx="14">
                  <c:v>3.0366</c:v>
                </c:pt>
                <c:pt idx="15">
                  <c:v>3.8553999999999999</c:v>
                </c:pt>
                <c:pt idx="16">
                  <c:v>4.4298999999999999</c:v>
                </c:pt>
                <c:pt idx="17">
                  <c:v>5.0814000000000004</c:v>
                </c:pt>
                <c:pt idx="18">
                  <c:v>5.2142999999999997</c:v>
                </c:pt>
                <c:pt idx="19">
                  <c:v>4.3977000000000004</c:v>
                </c:pt>
                <c:pt idx="20">
                  <c:v>3.3401000000000001</c:v>
                </c:pt>
                <c:pt idx="21">
                  <c:v>2.0230999999999999</c:v>
                </c:pt>
                <c:pt idx="22">
                  <c:v>1.0129999999999999</c:v>
                </c:pt>
                <c:pt idx="23">
                  <c:v>0.51885999999999999</c:v>
                </c:pt>
                <c:pt idx="24">
                  <c:v>0.19957</c:v>
                </c:pt>
                <c:pt idx="25">
                  <c:v>0.14413000000000001</c:v>
                </c:pt>
                <c:pt idx="26">
                  <c:v>9.7790000000000002E-2</c:v>
                </c:pt>
                <c:pt idx="27">
                  <c:v>0.10136000000000001</c:v>
                </c:pt>
                <c:pt idx="28">
                  <c:v>8.1136E-2</c:v>
                </c:pt>
                <c:pt idx="29">
                  <c:v>7.1027000000000007E-2</c:v>
                </c:pt>
                <c:pt idx="30">
                  <c:v>5.9373000000000002E-2</c:v>
                </c:pt>
                <c:pt idx="31">
                  <c:v>4.4566000000000001E-2</c:v>
                </c:pt>
                <c:pt idx="32">
                  <c:v>3.3785000000000003E-2</c:v>
                </c:pt>
                <c:pt idx="33">
                  <c:v>2.9561E-2</c:v>
                </c:pt>
                <c:pt idx="34">
                  <c:v>4.2476E-2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BE-4CEC-B4AD-C35E1367E361}"/>
            </c:ext>
          </c:extLst>
        </c:ser>
        <c:ser>
          <c:idx val="1"/>
          <c:order val="1"/>
          <c:tx>
            <c:v>5% Ni SBA-15 spent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(spent)'!$D$5:$D$39</c:f>
              <c:numCache>
                <c:formatCode>General</c:formatCode>
                <c:ptCount val="35"/>
                <c:pt idx="0">
                  <c:v>1.8096000000000001</c:v>
                </c:pt>
                <c:pt idx="1">
                  <c:v>2.3229000000000002</c:v>
                </c:pt>
                <c:pt idx="2">
                  <c:v>2.9066999999999998</c:v>
                </c:pt>
                <c:pt idx="3">
                  <c:v>3.2570999999999999</c:v>
                </c:pt>
                <c:pt idx="4">
                  <c:v>3.3319000000000001</c:v>
                </c:pt>
                <c:pt idx="5">
                  <c:v>3.4079000000000002</c:v>
                </c:pt>
                <c:pt idx="6">
                  <c:v>3.4826999999999999</c:v>
                </c:pt>
                <c:pt idx="7">
                  <c:v>3.5651999999999999</c:v>
                </c:pt>
                <c:pt idx="8">
                  <c:v>3.6480000000000001</c:v>
                </c:pt>
                <c:pt idx="9">
                  <c:v>3.7336</c:v>
                </c:pt>
                <c:pt idx="10">
                  <c:v>3.8222</c:v>
                </c:pt>
                <c:pt idx="11">
                  <c:v>3.9112</c:v>
                </c:pt>
                <c:pt idx="12">
                  <c:v>4.0012999999999996</c:v>
                </c:pt>
                <c:pt idx="13">
                  <c:v>4.0971000000000002</c:v>
                </c:pt>
                <c:pt idx="14">
                  <c:v>4.1980000000000004</c:v>
                </c:pt>
                <c:pt idx="15">
                  <c:v>4.3032000000000004</c:v>
                </c:pt>
                <c:pt idx="16">
                  <c:v>4.4123999999999999</c:v>
                </c:pt>
                <c:pt idx="17">
                  <c:v>4.5231000000000003</c:v>
                </c:pt>
                <c:pt idx="18">
                  <c:v>4.6367000000000003</c:v>
                </c:pt>
                <c:pt idx="19">
                  <c:v>4.7584999999999997</c:v>
                </c:pt>
                <c:pt idx="20">
                  <c:v>4.8802000000000003</c:v>
                </c:pt>
                <c:pt idx="21">
                  <c:v>5.0137</c:v>
                </c:pt>
                <c:pt idx="22">
                  <c:v>5.1464999999999996</c:v>
                </c:pt>
                <c:pt idx="23">
                  <c:v>5.3552999999999997</c:v>
                </c:pt>
                <c:pt idx="24">
                  <c:v>5.6840999999999999</c:v>
                </c:pt>
                <c:pt idx="25">
                  <c:v>6.0388000000000002</c:v>
                </c:pt>
                <c:pt idx="26">
                  <c:v>6.4184000000000001</c:v>
                </c:pt>
                <c:pt idx="27">
                  <c:v>6.8334000000000001</c:v>
                </c:pt>
                <c:pt idx="28">
                  <c:v>7.4706999999999999</c:v>
                </c:pt>
                <c:pt idx="29">
                  <c:v>8.3558000000000003</c:v>
                </c:pt>
                <c:pt idx="30">
                  <c:v>9.6532</c:v>
                </c:pt>
                <c:pt idx="31">
                  <c:v>12.2263</c:v>
                </c:pt>
                <c:pt idx="32">
                  <c:v>17.3171</c:v>
                </c:pt>
                <c:pt idx="33">
                  <c:v>30.357800000000001</c:v>
                </c:pt>
                <c:pt idx="34">
                  <c:v>180.9204</c:v>
                </c:pt>
              </c:numCache>
            </c:numRef>
          </c:xVal>
          <c:yVal>
            <c:numRef>
              <c:f>' BJH (spent)'!$F$5:$F$39</c:f>
              <c:numCache>
                <c:formatCode>General</c:formatCode>
                <c:ptCount val="3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6.0391370000000002</c:v>
                </c:pt>
                <c:pt idx="4">
                  <c:v>6.0923280000000002</c:v>
                </c:pt>
                <c:pt idx="5">
                  <c:v>6.1326299999999998</c:v>
                </c:pt>
                <c:pt idx="6">
                  <c:v>6.8287300000000002</c:v>
                </c:pt>
                <c:pt idx="7">
                  <c:v>10.6279</c:v>
                </c:pt>
                <c:pt idx="8">
                  <c:v>18.753</c:v>
                </c:pt>
                <c:pt idx="9">
                  <c:v>9.9611000000000001</c:v>
                </c:pt>
                <c:pt idx="10">
                  <c:v>7.2882999999999996</c:v>
                </c:pt>
                <c:pt idx="11">
                  <c:v>7.2782</c:v>
                </c:pt>
                <c:pt idx="12">
                  <c:v>7.359</c:v>
                </c:pt>
                <c:pt idx="13">
                  <c:v>7.1949000000000005</c:v>
                </c:pt>
                <c:pt idx="14">
                  <c:v>7.2488000000000001</c:v>
                </c:pt>
                <c:pt idx="15">
                  <c:v>7.2152000000000003</c:v>
                </c:pt>
                <c:pt idx="16">
                  <c:v>7.2186000000000003</c:v>
                </c:pt>
                <c:pt idx="17">
                  <c:v>7.3026</c:v>
                </c:pt>
                <c:pt idx="18">
                  <c:v>7.2542999999999997</c:v>
                </c:pt>
                <c:pt idx="19">
                  <c:v>7.1342999999999996</c:v>
                </c:pt>
                <c:pt idx="20">
                  <c:v>6.8520199999999996</c:v>
                </c:pt>
                <c:pt idx="21">
                  <c:v>6.5941000000000001</c:v>
                </c:pt>
                <c:pt idx="22">
                  <c:v>6.3160299999999996</c:v>
                </c:pt>
                <c:pt idx="23">
                  <c:v>6.2282200000000003</c:v>
                </c:pt>
                <c:pt idx="24">
                  <c:v>6.1171899999999999</c:v>
                </c:pt>
                <c:pt idx="25">
                  <c:v>6.1113299999999997</c:v>
                </c:pt>
                <c:pt idx="26">
                  <c:v>6.077458</c:v>
                </c:pt>
                <c:pt idx="27">
                  <c:v>6.0466119999999997</c:v>
                </c:pt>
                <c:pt idx="28">
                  <c:v>6.0565610000000003</c:v>
                </c:pt>
                <c:pt idx="29">
                  <c:v>6.0506960000000003</c:v>
                </c:pt>
                <c:pt idx="30">
                  <c:v>6.0383269999999998</c:v>
                </c:pt>
                <c:pt idx="31">
                  <c:v>6.0310490000000003</c:v>
                </c:pt>
                <c:pt idx="32">
                  <c:v>6.0247919999999997</c:v>
                </c:pt>
                <c:pt idx="33">
                  <c:v>6.027463</c:v>
                </c:pt>
                <c:pt idx="34">
                  <c:v>6.2095500000000001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BE-4CEC-B4AD-C35E1367E361}"/>
            </c:ext>
          </c:extLst>
        </c:ser>
        <c:ser>
          <c:idx val="2"/>
          <c:order val="2"/>
          <c:tx>
            <c:v>5% Ni KIT-6 fresh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(spent)'!$H$5:$H$39</c:f>
              <c:numCache>
                <c:formatCode>General</c:formatCode>
                <c:ptCount val="35"/>
                <c:pt idx="0">
                  <c:v>1.8120000000000001</c:v>
                </c:pt>
                <c:pt idx="1">
                  <c:v>2.3227000000000002</c:v>
                </c:pt>
                <c:pt idx="2">
                  <c:v>2.9077000000000002</c:v>
                </c:pt>
                <c:pt idx="3">
                  <c:v>3.2572000000000001</c:v>
                </c:pt>
                <c:pt idx="4">
                  <c:v>3.3256000000000001</c:v>
                </c:pt>
                <c:pt idx="5">
                  <c:v>3.4024999999999999</c:v>
                </c:pt>
                <c:pt idx="6">
                  <c:v>3.4799000000000002</c:v>
                </c:pt>
                <c:pt idx="7">
                  <c:v>3.5585</c:v>
                </c:pt>
                <c:pt idx="8">
                  <c:v>3.6398000000000001</c:v>
                </c:pt>
                <c:pt idx="9">
                  <c:v>3.726</c:v>
                </c:pt>
                <c:pt idx="10">
                  <c:v>3.8147000000000002</c:v>
                </c:pt>
                <c:pt idx="11">
                  <c:v>3.9045999999999998</c:v>
                </c:pt>
                <c:pt idx="12">
                  <c:v>3.9971000000000001</c:v>
                </c:pt>
                <c:pt idx="13">
                  <c:v>4.0960999999999999</c:v>
                </c:pt>
                <c:pt idx="14">
                  <c:v>4.1962999999999999</c:v>
                </c:pt>
                <c:pt idx="15">
                  <c:v>4.3022</c:v>
                </c:pt>
                <c:pt idx="16">
                  <c:v>4.4142999999999999</c:v>
                </c:pt>
                <c:pt idx="17">
                  <c:v>4.5228999999999999</c:v>
                </c:pt>
                <c:pt idx="18">
                  <c:v>4.6364999999999998</c:v>
                </c:pt>
                <c:pt idx="19">
                  <c:v>4.7606999999999999</c:v>
                </c:pt>
                <c:pt idx="20">
                  <c:v>4.8893000000000004</c:v>
                </c:pt>
                <c:pt idx="21">
                  <c:v>5.0183999999999997</c:v>
                </c:pt>
                <c:pt idx="22">
                  <c:v>5.1566000000000001</c:v>
                </c:pt>
                <c:pt idx="23">
                  <c:v>5.3750999999999998</c:v>
                </c:pt>
                <c:pt idx="24">
                  <c:v>5.6856</c:v>
                </c:pt>
                <c:pt idx="25">
                  <c:v>6.0303000000000004</c:v>
                </c:pt>
                <c:pt idx="26">
                  <c:v>6.4097</c:v>
                </c:pt>
                <c:pt idx="27">
                  <c:v>6.8449999999999998</c:v>
                </c:pt>
                <c:pt idx="28">
                  <c:v>7.48</c:v>
                </c:pt>
                <c:pt idx="29">
                  <c:v>8.3879000000000001</c:v>
                </c:pt>
                <c:pt idx="30">
                  <c:v>9.7798999999999996</c:v>
                </c:pt>
                <c:pt idx="31">
                  <c:v>12.3569</c:v>
                </c:pt>
                <c:pt idx="32">
                  <c:v>17.510400000000001</c:v>
                </c:pt>
                <c:pt idx="33">
                  <c:v>30.6373</c:v>
                </c:pt>
                <c:pt idx="34">
                  <c:v>171.95699999999999</c:v>
                </c:pt>
              </c:numCache>
            </c:numRef>
          </c:xVal>
          <c:yVal>
            <c:numRef>
              <c:f>' BJH (spent)'!$J$5:$J$39</c:f>
              <c:numCache>
                <c:formatCode>General</c:formatCode>
                <c:ptCount val="35"/>
                <c:pt idx="0">
                  <c:v>21.115020000000001</c:v>
                </c:pt>
                <c:pt idx="1">
                  <c:v>21.072558999999998</c:v>
                </c:pt>
                <c:pt idx="2">
                  <c:v>21.082619999999999</c:v>
                </c:pt>
                <c:pt idx="3">
                  <c:v>21.088336999999999</c:v>
                </c:pt>
                <c:pt idx="4">
                  <c:v>21.098094</c:v>
                </c:pt>
                <c:pt idx="5">
                  <c:v>21.20215</c:v>
                </c:pt>
                <c:pt idx="6">
                  <c:v>21.294979999999999</c:v>
                </c:pt>
                <c:pt idx="7">
                  <c:v>21.306290000000001</c:v>
                </c:pt>
                <c:pt idx="8">
                  <c:v>21.25507</c:v>
                </c:pt>
                <c:pt idx="9">
                  <c:v>21.1934</c:v>
                </c:pt>
                <c:pt idx="10">
                  <c:v>21.19406</c:v>
                </c:pt>
                <c:pt idx="11">
                  <c:v>21.234970000000001</c:v>
                </c:pt>
                <c:pt idx="12">
                  <c:v>21.24522</c:v>
                </c:pt>
                <c:pt idx="13">
                  <c:v>21.290600000000001</c:v>
                </c:pt>
                <c:pt idx="14">
                  <c:v>21.380970000000001</c:v>
                </c:pt>
                <c:pt idx="15">
                  <c:v>21.697179999999999</c:v>
                </c:pt>
                <c:pt idx="16">
                  <c:v>22.1632</c:v>
                </c:pt>
                <c:pt idx="17">
                  <c:v>23.379300000000001</c:v>
                </c:pt>
                <c:pt idx="18">
                  <c:v>25.995000000000001</c:v>
                </c:pt>
                <c:pt idx="19">
                  <c:v>29.662599999999998</c:v>
                </c:pt>
                <c:pt idx="20">
                  <c:v>32.804000000000002</c:v>
                </c:pt>
                <c:pt idx="21">
                  <c:v>33.106000000000002</c:v>
                </c:pt>
                <c:pt idx="22">
                  <c:v>29.458399999999997</c:v>
                </c:pt>
                <c:pt idx="23">
                  <c:v>22.228100000000001</c:v>
                </c:pt>
                <c:pt idx="24">
                  <c:v>21.151900000000001</c:v>
                </c:pt>
                <c:pt idx="25">
                  <c:v>21.075368000000001</c:v>
                </c:pt>
                <c:pt idx="26">
                  <c:v>21.064239000000001</c:v>
                </c:pt>
                <c:pt idx="27">
                  <c:v>21.057255000000001</c:v>
                </c:pt>
                <c:pt idx="28">
                  <c:v>21.048874999999999</c:v>
                </c:pt>
                <c:pt idx="29">
                  <c:v>21.038907999999999</c:v>
                </c:pt>
                <c:pt idx="30">
                  <c:v>21.023776000000002</c:v>
                </c:pt>
                <c:pt idx="31">
                  <c:v>21.02251</c:v>
                </c:pt>
                <c:pt idx="32">
                  <c:v>21.014941</c:v>
                </c:pt>
                <c:pt idx="33">
                  <c:v>21.007991100000002</c:v>
                </c:pt>
                <c:pt idx="34">
                  <c:v>21.003828500000001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BE-4CEC-B4AD-C35E1367E361}"/>
            </c:ext>
          </c:extLst>
        </c:ser>
        <c:ser>
          <c:idx val="3"/>
          <c:order val="3"/>
          <c:tx>
            <c:v>5% Ni KIT-6 spent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 BJH (spent)'!$L$5:$L$39</c:f>
              <c:numCache>
                <c:formatCode>General</c:formatCode>
                <c:ptCount val="35"/>
                <c:pt idx="0">
                  <c:v>1.8150999999999999</c:v>
                </c:pt>
                <c:pt idx="1">
                  <c:v>2.3239999999999998</c:v>
                </c:pt>
                <c:pt idx="2">
                  <c:v>2.9060000000000001</c:v>
                </c:pt>
                <c:pt idx="3">
                  <c:v>3.2625000000000002</c:v>
                </c:pt>
                <c:pt idx="4">
                  <c:v>3.3370000000000002</c:v>
                </c:pt>
                <c:pt idx="5">
                  <c:v>3.4127000000000001</c:v>
                </c:pt>
                <c:pt idx="6">
                  <c:v>3.4830999999999999</c:v>
                </c:pt>
                <c:pt idx="7">
                  <c:v>3.5629</c:v>
                </c:pt>
                <c:pt idx="8">
                  <c:v>3.6440000000000001</c:v>
                </c:pt>
                <c:pt idx="9">
                  <c:v>3.7294</c:v>
                </c:pt>
                <c:pt idx="10">
                  <c:v>3.8191000000000002</c:v>
                </c:pt>
                <c:pt idx="11">
                  <c:v>3.9045000000000001</c:v>
                </c:pt>
                <c:pt idx="12">
                  <c:v>4.0007000000000001</c:v>
                </c:pt>
                <c:pt idx="13">
                  <c:v>4.1016000000000004</c:v>
                </c:pt>
                <c:pt idx="14">
                  <c:v>4.2016999999999998</c:v>
                </c:pt>
                <c:pt idx="15">
                  <c:v>4.3041</c:v>
                </c:pt>
                <c:pt idx="16">
                  <c:v>4.415</c:v>
                </c:pt>
                <c:pt idx="17">
                  <c:v>4.5277000000000003</c:v>
                </c:pt>
                <c:pt idx="18">
                  <c:v>4.641</c:v>
                </c:pt>
                <c:pt idx="19">
                  <c:v>4.7615999999999996</c:v>
                </c:pt>
                <c:pt idx="20">
                  <c:v>4.8868</c:v>
                </c:pt>
                <c:pt idx="21">
                  <c:v>5.0163000000000002</c:v>
                </c:pt>
                <c:pt idx="22">
                  <c:v>5.1565000000000003</c:v>
                </c:pt>
                <c:pt idx="23">
                  <c:v>5.3757999999999999</c:v>
                </c:pt>
                <c:pt idx="24">
                  <c:v>5.6798000000000002</c:v>
                </c:pt>
                <c:pt idx="25">
                  <c:v>6.0182000000000002</c:v>
                </c:pt>
                <c:pt idx="26">
                  <c:v>6.4078999999999997</c:v>
                </c:pt>
                <c:pt idx="27">
                  <c:v>6.8490000000000002</c:v>
                </c:pt>
                <c:pt idx="28">
                  <c:v>7.4767999999999999</c:v>
                </c:pt>
                <c:pt idx="29">
                  <c:v>8.3885000000000005</c:v>
                </c:pt>
                <c:pt idx="30">
                  <c:v>9.7543000000000006</c:v>
                </c:pt>
                <c:pt idx="31">
                  <c:v>12.3332</c:v>
                </c:pt>
                <c:pt idx="32">
                  <c:v>17.396699999999999</c:v>
                </c:pt>
                <c:pt idx="33">
                  <c:v>30.552700000000002</c:v>
                </c:pt>
                <c:pt idx="34">
                  <c:v>170.02680000000001</c:v>
                </c:pt>
              </c:numCache>
            </c:numRef>
          </c:xVal>
          <c:yVal>
            <c:numRef>
              <c:f>' BJH (spent)'!$N$5:$N$39</c:f>
              <c:numCache>
                <c:formatCode>General</c:formatCode>
                <c:ptCount val="35"/>
                <c:pt idx="0">
                  <c:v>35.076450999999999</c:v>
                </c:pt>
                <c:pt idx="1">
                  <c:v>35.055562999999999</c:v>
                </c:pt>
                <c:pt idx="2">
                  <c:v>35.074258</c:v>
                </c:pt>
                <c:pt idx="3">
                  <c:v>35.147550000000003</c:v>
                </c:pt>
                <c:pt idx="4">
                  <c:v>35.127130000000001</c:v>
                </c:pt>
                <c:pt idx="5">
                  <c:v>35.247579999999999</c:v>
                </c:pt>
                <c:pt idx="6">
                  <c:v>35.196980000000003</c:v>
                </c:pt>
                <c:pt idx="7">
                  <c:v>35.223190000000002</c:v>
                </c:pt>
                <c:pt idx="8">
                  <c:v>35.196120000000001</c:v>
                </c:pt>
                <c:pt idx="9">
                  <c:v>35.253639999999997</c:v>
                </c:pt>
                <c:pt idx="10">
                  <c:v>35.296010000000003</c:v>
                </c:pt>
                <c:pt idx="11">
                  <c:v>35.378810000000001</c:v>
                </c:pt>
                <c:pt idx="12">
                  <c:v>35.526789999999998</c:v>
                </c:pt>
                <c:pt idx="13">
                  <c:v>35.785159999999998</c:v>
                </c:pt>
                <c:pt idx="14">
                  <c:v>36.110999999999997</c:v>
                </c:pt>
                <c:pt idx="15">
                  <c:v>37.245400000000004</c:v>
                </c:pt>
                <c:pt idx="16">
                  <c:v>38.831499999999998</c:v>
                </c:pt>
                <c:pt idx="17">
                  <c:v>41.637</c:v>
                </c:pt>
                <c:pt idx="18">
                  <c:v>44.428800000000003</c:v>
                </c:pt>
                <c:pt idx="19">
                  <c:v>45.441000000000003</c:v>
                </c:pt>
                <c:pt idx="20">
                  <c:v>43.875999999999998</c:v>
                </c:pt>
                <c:pt idx="21">
                  <c:v>40.4801</c:v>
                </c:pt>
                <c:pt idx="22">
                  <c:v>36.135599999999997</c:v>
                </c:pt>
                <c:pt idx="23">
                  <c:v>35.206670000000003</c:v>
                </c:pt>
                <c:pt idx="24">
                  <c:v>35.095264</c:v>
                </c:pt>
                <c:pt idx="25">
                  <c:v>35.062801</c:v>
                </c:pt>
                <c:pt idx="26">
                  <c:v>35.063811999999999</c:v>
                </c:pt>
                <c:pt idx="27">
                  <c:v>35.050331999999997</c:v>
                </c:pt>
                <c:pt idx="28">
                  <c:v>35.042141999999998</c:v>
                </c:pt>
                <c:pt idx="29">
                  <c:v>35.034253999999997</c:v>
                </c:pt>
                <c:pt idx="30">
                  <c:v>35.023944</c:v>
                </c:pt>
                <c:pt idx="31">
                  <c:v>35.018135999999998</c:v>
                </c:pt>
                <c:pt idx="32">
                  <c:v>35.016624</c:v>
                </c:pt>
                <c:pt idx="33">
                  <c:v>35.031948999999997</c:v>
                </c:pt>
                <c:pt idx="34">
                  <c:v>35.315930000000002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BE-4CEC-B4AD-C35E1367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910912"/>
        <c:axId val="272901120"/>
      </c:scatterChart>
      <c:valAx>
        <c:axId val="272910912"/>
        <c:scaling>
          <c:orientation val="minMax"/>
          <c:max val="9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Pore Diameter / nm</a:t>
                </a:r>
              </a:p>
            </c:rich>
          </c:tx>
          <c:layout>
            <c:manualLayout>
              <c:xMode val="edge"/>
              <c:yMode val="edge"/>
              <c:x val="0.28707118055555558"/>
              <c:y val="0.90825555555555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2901120"/>
        <c:crosses val="autoZero"/>
        <c:crossBetween val="midCat"/>
        <c:majorUnit val="1"/>
      </c:valAx>
      <c:valAx>
        <c:axId val="272901120"/>
        <c:scaling>
          <c:orientation val="minMax"/>
          <c:max val="4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dV (log d) / a.u.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759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291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39361111111111"/>
          <c:y val="3.1556481481481484E-2"/>
          <c:w val="0.76500916666666663"/>
          <c:h val="0.83678666666666657"/>
        </c:manualLayout>
      </c:layout>
      <c:scatterChart>
        <c:scatterStyle val="smoothMarker"/>
        <c:varyColors val="0"/>
        <c:ser>
          <c:idx val="6"/>
          <c:order val="0"/>
          <c:tx>
            <c:v>Adsorption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Isotherms!$AH$6:$AH$29</c:f>
              <c:numCache>
                <c:formatCode>General</c:formatCode>
                <c:ptCount val="24"/>
                <c:pt idx="0">
                  <c:v>1.50262E-2</c:v>
                </c:pt>
                <c:pt idx="1">
                  <c:v>3.4506099999999998E-2</c:v>
                </c:pt>
                <c:pt idx="2">
                  <c:v>4.9223099999999999E-2</c:v>
                </c:pt>
                <c:pt idx="3">
                  <c:v>7.0305599999999996E-2</c:v>
                </c:pt>
                <c:pt idx="4">
                  <c:v>8.9050500000000005E-2</c:v>
                </c:pt>
                <c:pt idx="5">
                  <c:v>0.100108</c:v>
                </c:pt>
                <c:pt idx="6">
                  <c:v>0.14987500000000001</c:v>
                </c:pt>
                <c:pt idx="7">
                  <c:v>0.20047899999999999</c:v>
                </c:pt>
                <c:pt idx="8">
                  <c:v>0.25033</c:v>
                </c:pt>
                <c:pt idx="9">
                  <c:v>0.29929499999999998</c:v>
                </c:pt>
                <c:pt idx="10">
                  <c:v>0.35039900000000002</c:v>
                </c:pt>
                <c:pt idx="11">
                  <c:v>0.39951799999999998</c:v>
                </c:pt>
                <c:pt idx="12">
                  <c:v>0.45009199999999999</c:v>
                </c:pt>
                <c:pt idx="13">
                  <c:v>0.49962200000000001</c:v>
                </c:pt>
                <c:pt idx="14">
                  <c:v>0.54873000000000005</c:v>
                </c:pt>
                <c:pt idx="15">
                  <c:v>0.59953500000000004</c:v>
                </c:pt>
                <c:pt idx="16">
                  <c:v>0.64896200000000004</c:v>
                </c:pt>
                <c:pt idx="17">
                  <c:v>0.699326</c:v>
                </c:pt>
                <c:pt idx="18">
                  <c:v>0.75012500000000004</c:v>
                </c:pt>
                <c:pt idx="19">
                  <c:v>0.7994</c:v>
                </c:pt>
                <c:pt idx="20">
                  <c:v>0.85008799999999995</c:v>
                </c:pt>
                <c:pt idx="21">
                  <c:v>0.90054500000000004</c:v>
                </c:pt>
                <c:pt idx="22">
                  <c:v>0.94959099999999996</c:v>
                </c:pt>
                <c:pt idx="23">
                  <c:v>0.99473</c:v>
                </c:pt>
              </c:numCache>
            </c:numRef>
          </c:xVal>
          <c:yVal>
            <c:numRef>
              <c:f>Isotherms!$AJ$6:$AJ$29</c:f>
              <c:numCache>
                <c:formatCode>General</c:formatCode>
                <c:ptCount val="24"/>
                <c:pt idx="0">
                  <c:v>345.95069999999998</c:v>
                </c:pt>
                <c:pt idx="1">
                  <c:v>367.92790000000002</c:v>
                </c:pt>
                <c:pt idx="2">
                  <c:v>378.4067</c:v>
                </c:pt>
                <c:pt idx="3">
                  <c:v>389.85230000000001</c:v>
                </c:pt>
                <c:pt idx="4">
                  <c:v>398.04219999999998</c:v>
                </c:pt>
                <c:pt idx="5">
                  <c:v>402.34399999999999</c:v>
                </c:pt>
                <c:pt idx="6">
                  <c:v>418.80549999999999</c:v>
                </c:pt>
                <c:pt idx="7">
                  <c:v>432.72720000000004</c:v>
                </c:pt>
                <c:pt idx="8">
                  <c:v>445.18809999999996</c:v>
                </c:pt>
                <c:pt idx="9">
                  <c:v>456.73320000000001</c:v>
                </c:pt>
                <c:pt idx="10">
                  <c:v>468.71890000000002</c:v>
                </c:pt>
                <c:pt idx="11">
                  <c:v>480.5181</c:v>
                </c:pt>
                <c:pt idx="12">
                  <c:v>493.53590000000003</c:v>
                </c:pt>
                <c:pt idx="13">
                  <c:v>507.56810000000002</c:v>
                </c:pt>
                <c:pt idx="14">
                  <c:v>524.76029999999992</c:v>
                </c:pt>
                <c:pt idx="15">
                  <c:v>555.68540000000007</c:v>
                </c:pt>
                <c:pt idx="16">
                  <c:v>670.68799999999999</c:v>
                </c:pt>
                <c:pt idx="17">
                  <c:v>774.5761</c:v>
                </c:pt>
                <c:pt idx="18">
                  <c:v>777.71019999999999</c:v>
                </c:pt>
                <c:pt idx="19">
                  <c:v>779.92060000000004</c:v>
                </c:pt>
                <c:pt idx="20">
                  <c:v>781.9674</c:v>
                </c:pt>
                <c:pt idx="21">
                  <c:v>784.01340000000005</c:v>
                </c:pt>
                <c:pt idx="22">
                  <c:v>785.88130000000001</c:v>
                </c:pt>
                <c:pt idx="23">
                  <c:v>787.92949999999996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8D-4BFA-8FE8-C669D3F9FD2D}"/>
            </c:ext>
          </c:extLst>
        </c:ser>
        <c:ser>
          <c:idx val="7"/>
          <c:order val="1"/>
          <c:tx>
            <c:v>Desorption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Isotherms!$AK$6:$AK$41</c:f>
              <c:numCache>
                <c:formatCode>General</c:formatCode>
                <c:ptCount val="36"/>
                <c:pt idx="0">
                  <c:v>0.99348800000000004</c:v>
                </c:pt>
                <c:pt idx="1">
                  <c:v>0.94978099999999999</c:v>
                </c:pt>
                <c:pt idx="2">
                  <c:v>0.90007199999999998</c:v>
                </c:pt>
                <c:pt idx="3">
                  <c:v>0.85042899999999999</c:v>
                </c:pt>
                <c:pt idx="4">
                  <c:v>0.80010800000000004</c:v>
                </c:pt>
                <c:pt idx="5">
                  <c:v>0.760355</c:v>
                </c:pt>
                <c:pt idx="6">
                  <c:v>0.73087899999999995</c:v>
                </c:pt>
                <c:pt idx="7">
                  <c:v>0.69920000000000004</c:v>
                </c:pt>
                <c:pt idx="8">
                  <c:v>0.679697</c:v>
                </c:pt>
                <c:pt idx="9">
                  <c:v>0.65970899999999999</c:v>
                </c:pt>
                <c:pt idx="10">
                  <c:v>0.63980700000000001</c:v>
                </c:pt>
                <c:pt idx="11">
                  <c:v>0.62023799999999996</c:v>
                </c:pt>
                <c:pt idx="12">
                  <c:v>0.60105399999999998</c:v>
                </c:pt>
                <c:pt idx="13">
                  <c:v>0.59112200000000004</c:v>
                </c:pt>
                <c:pt idx="14">
                  <c:v>0.58098000000000005</c:v>
                </c:pt>
                <c:pt idx="15">
                  <c:v>0.57070299999999996</c:v>
                </c:pt>
                <c:pt idx="16">
                  <c:v>0.56062900000000004</c:v>
                </c:pt>
                <c:pt idx="17">
                  <c:v>0.55059499999999995</c:v>
                </c:pt>
                <c:pt idx="18">
                  <c:v>0.54110499999999995</c:v>
                </c:pt>
                <c:pt idx="19">
                  <c:v>0.52992899999999998</c:v>
                </c:pt>
                <c:pt idx="20">
                  <c:v>0.52068499999999995</c:v>
                </c:pt>
                <c:pt idx="21">
                  <c:v>0.51009599999999999</c:v>
                </c:pt>
                <c:pt idx="22">
                  <c:v>0.50082300000000002</c:v>
                </c:pt>
                <c:pt idx="23">
                  <c:v>0.49050100000000002</c:v>
                </c:pt>
                <c:pt idx="24">
                  <c:v>0.48094500000000001</c:v>
                </c:pt>
                <c:pt idx="25">
                  <c:v>0.47099999999999997</c:v>
                </c:pt>
                <c:pt idx="26">
                  <c:v>0.46083499999999999</c:v>
                </c:pt>
                <c:pt idx="27">
                  <c:v>0.451011</c:v>
                </c:pt>
                <c:pt idx="28">
                  <c:v>0.44014300000000001</c:v>
                </c:pt>
                <c:pt idx="29">
                  <c:v>0.43056699999999998</c:v>
                </c:pt>
                <c:pt idx="30">
                  <c:v>0.42047699999999999</c:v>
                </c:pt>
                <c:pt idx="31">
                  <c:v>0.410219</c:v>
                </c:pt>
                <c:pt idx="32">
                  <c:v>0.400171</c:v>
                </c:pt>
                <c:pt idx="33">
                  <c:v>0.29979600000000001</c:v>
                </c:pt>
                <c:pt idx="34">
                  <c:v>0.20093900000000001</c:v>
                </c:pt>
                <c:pt idx="35">
                  <c:v>0.100712</c:v>
                </c:pt>
              </c:numCache>
            </c:numRef>
          </c:xVal>
          <c:yVal>
            <c:numRef>
              <c:f>Isotherms!$AM$6:$AM$41</c:f>
              <c:numCache>
                <c:formatCode>General</c:formatCode>
                <c:ptCount val="36"/>
                <c:pt idx="0">
                  <c:v>787.93970000000002</c:v>
                </c:pt>
                <c:pt idx="1">
                  <c:v>786.22310000000004</c:v>
                </c:pt>
                <c:pt idx="2">
                  <c:v>784.4212</c:v>
                </c:pt>
                <c:pt idx="3">
                  <c:v>782.64739999999995</c:v>
                </c:pt>
                <c:pt idx="4">
                  <c:v>780.54480000000001</c:v>
                </c:pt>
                <c:pt idx="5">
                  <c:v>778.79570000000001</c:v>
                </c:pt>
                <c:pt idx="6">
                  <c:v>777.47950000000003</c:v>
                </c:pt>
                <c:pt idx="7">
                  <c:v>776.01890000000003</c:v>
                </c:pt>
                <c:pt idx="8">
                  <c:v>775.04340000000002</c:v>
                </c:pt>
                <c:pt idx="9">
                  <c:v>774.09370000000001</c:v>
                </c:pt>
                <c:pt idx="10">
                  <c:v>772.73069999999996</c:v>
                </c:pt>
                <c:pt idx="11">
                  <c:v>769.30370000000005</c:v>
                </c:pt>
                <c:pt idx="12">
                  <c:v>709.31220000000008</c:v>
                </c:pt>
                <c:pt idx="13">
                  <c:v>652.51389999999992</c:v>
                </c:pt>
                <c:pt idx="14">
                  <c:v>601.9846</c:v>
                </c:pt>
                <c:pt idx="15">
                  <c:v>568.16059999999993</c:v>
                </c:pt>
                <c:pt idx="16">
                  <c:v>547.09979999999996</c:v>
                </c:pt>
                <c:pt idx="17">
                  <c:v>536.04840000000002</c:v>
                </c:pt>
                <c:pt idx="18">
                  <c:v>529.51690000000008</c:v>
                </c:pt>
                <c:pt idx="19">
                  <c:v>523.83259999999996</c:v>
                </c:pt>
                <c:pt idx="20">
                  <c:v>520.20600000000002</c:v>
                </c:pt>
                <c:pt idx="21">
                  <c:v>516.23599999999999</c:v>
                </c:pt>
                <c:pt idx="22">
                  <c:v>513.15570000000002</c:v>
                </c:pt>
                <c:pt idx="23">
                  <c:v>510.09550000000002</c:v>
                </c:pt>
                <c:pt idx="24">
                  <c:v>506.98610000000002</c:v>
                </c:pt>
                <c:pt idx="25">
                  <c:v>503.93180000000001</c:v>
                </c:pt>
                <c:pt idx="26">
                  <c:v>500.81139999999999</c:v>
                </c:pt>
                <c:pt idx="27">
                  <c:v>497.66890000000001</c:v>
                </c:pt>
                <c:pt idx="28">
                  <c:v>493.74329999999998</c:v>
                </c:pt>
                <c:pt idx="29">
                  <c:v>490.95139999999998</c:v>
                </c:pt>
                <c:pt idx="30">
                  <c:v>488.09730000000002</c:v>
                </c:pt>
                <c:pt idx="31">
                  <c:v>485.39240000000001</c:v>
                </c:pt>
                <c:pt idx="32">
                  <c:v>482.76819999999998</c:v>
                </c:pt>
                <c:pt idx="33">
                  <c:v>457.91090000000003</c:v>
                </c:pt>
                <c:pt idx="34">
                  <c:v>433.108</c:v>
                </c:pt>
                <c:pt idx="35">
                  <c:v>401.85329999999999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8D-4BFA-8FE8-C669D3F9FD2D}"/>
            </c:ext>
          </c:extLst>
        </c:ser>
        <c:ser>
          <c:idx val="8"/>
          <c:order val="2"/>
          <c:tx>
            <c:v>sba ads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Isotherms!$A$6:$A$29</c:f>
              <c:numCache>
                <c:formatCode>0.00E+00</c:formatCode>
                <c:ptCount val="24"/>
                <c:pt idx="0">
                  <c:v>1.50437E-2</c:v>
                </c:pt>
                <c:pt idx="1">
                  <c:v>3.4737400000000002E-2</c:v>
                </c:pt>
                <c:pt idx="2">
                  <c:v>4.9670499999999999E-2</c:v>
                </c:pt>
                <c:pt idx="3">
                  <c:v>6.9716E-2</c:v>
                </c:pt>
                <c:pt idx="4">
                  <c:v>9.0474600000000002E-2</c:v>
                </c:pt>
                <c:pt idx="5">
                  <c:v>9.9871299999999996E-2</c:v>
                </c:pt>
                <c:pt idx="6">
                  <c:v>0.14927599999999999</c:v>
                </c:pt>
                <c:pt idx="7">
                  <c:v>0.200652</c:v>
                </c:pt>
                <c:pt idx="8">
                  <c:v>0.25053500000000001</c:v>
                </c:pt>
                <c:pt idx="9">
                  <c:v>0.30063200000000001</c:v>
                </c:pt>
                <c:pt idx="10">
                  <c:v>0.34921600000000003</c:v>
                </c:pt>
                <c:pt idx="11">
                  <c:v>0.40045399999999998</c:v>
                </c:pt>
                <c:pt idx="12">
                  <c:v>0.45027800000000001</c:v>
                </c:pt>
                <c:pt idx="13">
                  <c:v>0.499394</c:v>
                </c:pt>
                <c:pt idx="14">
                  <c:v>0.54978400000000005</c:v>
                </c:pt>
                <c:pt idx="15">
                  <c:v>0.599522</c:v>
                </c:pt>
                <c:pt idx="16">
                  <c:v>0.649285</c:v>
                </c:pt>
                <c:pt idx="17">
                  <c:v>0.69997900000000002</c:v>
                </c:pt>
                <c:pt idx="18">
                  <c:v>0.74975099999999995</c:v>
                </c:pt>
                <c:pt idx="19">
                  <c:v>0.79995400000000005</c:v>
                </c:pt>
                <c:pt idx="20">
                  <c:v>0.85052799999999995</c:v>
                </c:pt>
                <c:pt idx="21">
                  <c:v>0.90031899999999998</c:v>
                </c:pt>
                <c:pt idx="22">
                  <c:v>0.94945900000000005</c:v>
                </c:pt>
                <c:pt idx="23">
                  <c:v>0.99453599999999998</c:v>
                </c:pt>
              </c:numCache>
            </c:numRef>
          </c:xVal>
          <c:yVal>
            <c:numRef>
              <c:f>Isotherms!$B$6:$B$29</c:f>
              <c:numCache>
                <c:formatCode>0.00E+00</c:formatCode>
                <c:ptCount val="24"/>
                <c:pt idx="0">
                  <c:v>145.68459999999999</c:v>
                </c:pt>
                <c:pt idx="1">
                  <c:v>167.0915</c:v>
                </c:pt>
                <c:pt idx="2">
                  <c:v>177.16149999999999</c:v>
                </c:pt>
                <c:pt idx="3">
                  <c:v>187.4323</c:v>
                </c:pt>
                <c:pt idx="4">
                  <c:v>195.95480000000001</c:v>
                </c:pt>
                <c:pt idx="5">
                  <c:v>199.37389999999999</c:v>
                </c:pt>
                <c:pt idx="6">
                  <c:v>214.43729999999999</c:v>
                </c:pt>
                <c:pt idx="7">
                  <c:v>227.21809999999999</c:v>
                </c:pt>
                <c:pt idx="8">
                  <c:v>238.25720000000001</c:v>
                </c:pt>
                <c:pt idx="9">
                  <c:v>248.7028</c:v>
                </c:pt>
                <c:pt idx="10">
                  <c:v>258.6318</c:v>
                </c:pt>
                <c:pt idx="11">
                  <c:v>269.2115</c:v>
                </c:pt>
                <c:pt idx="12">
                  <c:v>279.96420000000001</c:v>
                </c:pt>
                <c:pt idx="13">
                  <c:v>291.35820000000001</c:v>
                </c:pt>
                <c:pt idx="14">
                  <c:v>304.774</c:v>
                </c:pt>
                <c:pt idx="15">
                  <c:v>320.48050000000001</c:v>
                </c:pt>
                <c:pt idx="16">
                  <c:v>357.08530000000002</c:v>
                </c:pt>
                <c:pt idx="17">
                  <c:v>507.09539999999998</c:v>
                </c:pt>
                <c:pt idx="18">
                  <c:v>512.35550000000001</c:v>
                </c:pt>
                <c:pt idx="19">
                  <c:v>516.34169999999995</c:v>
                </c:pt>
                <c:pt idx="20">
                  <c:v>520.16700000000003</c:v>
                </c:pt>
                <c:pt idx="21">
                  <c:v>524.26009999999997</c:v>
                </c:pt>
                <c:pt idx="22">
                  <c:v>529.37639999999999</c:v>
                </c:pt>
                <c:pt idx="23">
                  <c:v>554.86479999999995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8D-4BFA-8FE8-C669D3F9FD2D}"/>
            </c:ext>
          </c:extLst>
        </c:ser>
        <c:ser>
          <c:idx val="9"/>
          <c:order val="3"/>
          <c:tx>
            <c:v>sba des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Isotherms!$C$6:$C$41</c:f>
              <c:numCache>
                <c:formatCode>0.00E+00</c:formatCode>
                <c:ptCount val="36"/>
                <c:pt idx="0">
                  <c:v>0.99342900000000001</c:v>
                </c:pt>
                <c:pt idx="1">
                  <c:v>0.950264</c:v>
                </c:pt>
                <c:pt idx="2">
                  <c:v>0.90044999999999997</c:v>
                </c:pt>
                <c:pt idx="3">
                  <c:v>0.85147600000000001</c:v>
                </c:pt>
                <c:pt idx="4">
                  <c:v>0.79910700000000001</c:v>
                </c:pt>
                <c:pt idx="5">
                  <c:v>0.75987899999999997</c:v>
                </c:pt>
                <c:pt idx="6">
                  <c:v>0.72975500000000004</c:v>
                </c:pt>
                <c:pt idx="7">
                  <c:v>0.69993499999999997</c:v>
                </c:pt>
                <c:pt idx="8">
                  <c:v>0.67994600000000005</c:v>
                </c:pt>
                <c:pt idx="9">
                  <c:v>0.65959199999999996</c:v>
                </c:pt>
                <c:pt idx="10">
                  <c:v>0.63994899999999999</c:v>
                </c:pt>
                <c:pt idx="11">
                  <c:v>0.61986200000000002</c:v>
                </c:pt>
                <c:pt idx="12">
                  <c:v>0.60067400000000004</c:v>
                </c:pt>
                <c:pt idx="13">
                  <c:v>0.59071399999999996</c:v>
                </c:pt>
                <c:pt idx="14">
                  <c:v>0.58086300000000002</c:v>
                </c:pt>
                <c:pt idx="15">
                  <c:v>0.57063200000000003</c:v>
                </c:pt>
                <c:pt idx="16">
                  <c:v>0.56089199999999995</c:v>
                </c:pt>
                <c:pt idx="17">
                  <c:v>0.55067699999999997</c:v>
                </c:pt>
                <c:pt idx="18">
                  <c:v>0.54054599999999997</c:v>
                </c:pt>
                <c:pt idx="19">
                  <c:v>0.53066599999999997</c:v>
                </c:pt>
                <c:pt idx="20">
                  <c:v>0.51998999999999995</c:v>
                </c:pt>
                <c:pt idx="21">
                  <c:v>0.50999700000000003</c:v>
                </c:pt>
                <c:pt idx="22">
                  <c:v>0.50063299999999999</c:v>
                </c:pt>
                <c:pt idx="23">
                  <c:v>0.49041299999999999</c:v>
                </c:pt>
                <c:pt idx="24">
                  <c:v>0.48033100000000001</c:v>
                </c:pt>
                <c:pt idx="25">
                  <c:v>0.47006599999999998</c:v>
                </c:pt>
                <c:pt idx="26">
                  <c:v>0.46051799999999998</c:v>
                </c:pt>
                <c:pt idx="27">
                  <c:v>0.44989800000000002</c:v>
                </c:pt>
                <c:pt idx="28">
                  <c:v>0.43953799999999998</c:v>
                </c:pt>
                <c:pt idx="29">
                  <c:v>0.43111899999999997</c:v>
                </c:pt>
                <c:pt idx="30">
                  <c:v>0.41960199999999997</c:v>
                </c:pt>
                <c:pt idx="31">
                  <c:v>0.41069499999999998</c:v>
                </c:pt>
                <c:pt idx="32">
                  <c:v>0.39951700000000001</c:v>
                </c:pt>
                <c:pt idx="33">
                  <c:v>0.30010199999999998</c:v>
                </c:pt>
                <c:pt idx="34">
                  <c:v>0.19980600000000001</c:v>
                </c:pt>
                <c:pt idx="35">
                  <c:v>0.10013</c:v>
                </c:pt>
              </c:numCache>
            </c:numRef>
          </c:xVal>
          <c:yVal>
            <c:numRef>
              <c:f>Isotherms!$D$6:$D$41</c:f>
              <c:numCache>
                <c:formatCode>0.00E+00</c:formatCode>
                <c:ptCount val="36"/>
                <c:pt idx="0">
                  <c:v>555.00440000000003</c:v>
                </c:pt>
                <c:pt idx="1">
                  <c:v>530.91579999999999</c:v>
                </c:pt>
                <c:pt idx="2">
                  <c:v>525.44389999999999</c:v>
                </c:pt>
                <c:pt idx="3">
                  <c:v>521.57539999999995</c:v>
                </c:pt>
                <c:pt idx="4">
                  <c:v>517.68209999999999</c:v>
                </c:pt>
                <c:pt idx="5">
                  <c:v>514.8202</c:v>
                </c:pt>
                <c:pt idx="6">
                  <c:v>512.44690000000003</c:v>
                </c:pt>
                <c:pt idx="7">
                  <c:v>510.0351</c:v>
                </c:pt>
                <c:pt idx="8">
                  <c:v>508.38069999999999</c:v>
                </c:pt>
                <c:pt idx="9">
                  <c:v>506.35599999999999</c:v>
                </c:pt>
                <c:pt idx="10">
                  <c:v>503.94589999999999</c:v>
                </c:pt>
                <c:pt idx="11">
                  <c:v>499.27879999999999</c:v>
                </c:pt>
                <c:pt idx="12">
                  <c:v>483.37099999999998</c:v>
                </c:pt>
                <c:pt idx="13">
                  <c:v>464.0591</c:v>
                </c:pt>
                <c:pt idx="14">
                  <c:v>434.13850000000002</c:v>
                </c:pt>
                <c:pt idx="15">
                  <c:v>400.41239999999999</c:v>
                </c:pt>
                <c:pt idx="16">
                  <c:v>366.55549999999999</c:v>
                </c:pt>
                <c:pt idx="17">
                  <c:v>341.37349999999998</c:v>
                </c:pt>
                <c:pt idx="18">
                  <c:v>324.99880000000002</c:v>
                </c:pt>
                <c:pt idx="19">
                  <c:v>314.7595</c:v>
                </c:pt>
                <c:pt idx="20">
                  <c:v>307.43290000000002</c:v>
                </c:pt>
                <c:pt idx="21">
                  <c:v>302.31079999999997</c:v>
                </c:pt>
                <c:pt idx="22">
                  <c:v>298.69080000000002</c:v>
                </c:pt>
                <c:pt idx="23">
                  <c:v>295.1474</c:v>
                </c:pt>
                <c:pt idx="24">
                  <c:v>291.83199999999999</c:v>
                </c:pt>
                <c:pt idx="25">
                  <c:v>288.62259999999998</c:v>
                </c:pt>
                <c:pt idx="26">
                  <c:v>285.02120000000002</c:v>
                </c:pt>
                <c:pt idx="27">
                  <c:v>282.13</c:v>
                </c:pt>
                <c:pt idx="28">
                  <c:v>279.53149999999999</c:v>
                </c:pt>
                <c:pt idx="29">
                  <c:v>277.61349999999999</c:v>
                </c:pt>
                <c:pt idx="30">
                  <c:v>274.90629999999999</c:v>
                </c:pt>
                <c:pt idx="31">
                  <c:v>273.07310000000001</c:v>
                </c:pt>
                <c:pt idx="32">
                  <c:v>270.56209999999999</c:v>
                </c:pt>
                <c:pt idx="33">
                  <c:v>249.11580000000001</c:v>
                </c:pt>
                <c:pt idx="34">
                  <c:v>226.37719999999999</c:v>
                </c:pt>
                <c:pt idx="35">
                  <c:v>197.7373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8D-4BFA-8FE8-C669D3F9F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587168"/>
        <c:axId val="2109587712"/>
      </c:scatterChart>
      <c:valAx>
        <c:axId val="210958716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/ P/P0</a:t>
                </a:r>
              </a:p>
            </c:rich>
          </c:tx>
          <c:layout>
            <c:manualLayout>
              <c:xMode val="edge"/>
              <c:yMode val="edge"/>
              <c:x val="0.28956388888888884"/>
              <c:y val="0.929981666666666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9587712"/>
        <c:crosses val="autoZero"/>
        <c:crossBetween val="midCat"/>
        <c:majorUnit val="0.2"/>
      </c:valAx>
      <c:valAx>
        <c:axId val="2109587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/ cm</a:t>
                </a:r>
                <a:r>
                  <a:rPr lang="en-GB" baseline="30000"/>
                  <a:t>3</a:t>
                </a:r>
                <a:r>
                  <a:rPr lang="en-GB"/>
                  <a:t> g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5.8572222222222211E-3"/>
              <c:y val="0.2757708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9587168"/>
        <c:crosses val="autoZero"/>
        <c:crossBetween val="midCat"/>
        <c:minorUnit val="1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955345683496788"/>
          <c:y val="5.0593518518518517E-2"/>
          <c:w val="0.37187249999999999"/>
          <c:h val="0.12631574074074073"/>
        </c:manualLayout>
      </c:layout>
      <c:overlay val="0"/>
    </c:legend>
    <c:plotVisOnly val="1"/>
    <c:dispBlanksAs val="gap"/>
    <c:showDLblsOverMax val="0"/>
  </c:chart>
  <c:spPr>
    <a:noFill/>
    <a:ln w="19050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205836057634"/>
          <c:y val="3.1556481481481484E-2"/>
          <c:w val="0.77152124954594992"/>
          <c:h val="0.83267083333333325"/>
        </c:manualLayout>
      </c:layout>
      <c:scatterChart>
        <c:scatterStyle val="smoothMarker"/>
        <c:varyColors val="0"/>
        <c:ser>
          <c:idx val="4"/>
          <c:order val="0"/>
          <c:tx>
            <c:v>1 %Ni SBA15 ads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Isotherms!$F$6:$F$29</c:f>
              <c:numCache>
                <c:formatCode>General</c:formatCode>
                <c:ptCount val="24"/>
                <c:pt idx="0">
                  <c:v>1.50435E-2</c:v>
                </c:pt>
                <c:pt idx="1">
                  <c:v>3.4318500000000002E-2</c:v>
                </c:pt>
                <c:pt idx="2">
                  <c:v>4.9518300000000001E-2</c:v>
                </c:pt>
                <c:pt idx="3">
                  <c:v>6.9405800000000004E-2</c:v>
                </c:pt>
                <c:pt idx="4">
                  <c:v>9.0177999999999994E-2</c:v>
                </c:pt>
                <c:pt idx="5">
                  <c:v>0.100729</c:v>
                </c:pt>
                <c:pt idx="6">
                  <c:v>0.14969199999999999</c:v>
                </c:pt>
                <c:pt idx="7">
                  <c:v>0.199739</c:v>
                </c:pt>
                <c:pt idx="8">
                  <c:v>0.25010399999999999</c:v>
                </c:pt>
                <c:pt idx="9">
                  <c:v>0.300236</c:v>
                </c:pt>
                <c:pt idx="10">
                  <c:v>0.34991</c:v>
                </c:pt>
                <c:pt idx="11">
                  <c:v>0.39959299999999998</c:v>
                </c:pt>
                <c:pt idx="12">
                  <c:v>0.44881700000000002</c:v>
                </c:pt>
                <c:pt idx="13">
                  <c:v>0.50044900000000003</c:v>
                </c:pt>
                <c:pt idx="14">
                  <c:v>0.549516</c:v>
                </c:pt>
                <c:pt idx="15">
                  <c:v>0.600082</c:v>
                </c:pt>
                <c:pt idx="16">
                  <c:v>0.64919300000000002</c:v>
                </c:pt>
                <c:pt idx="17">
                  <c:v>0.70082999999999995</c:v>
                </c:pt>
                <c:pt idx="18">
                  <c:v>0.74882300000000002</c:v>
                </c:pt>
                <c:pt idx="19">
                  <c:v>0.80112099999999997</c:v>
                </c:pt>
                <c:pt idx="20">
                  <c:v>0.85006499999999996</c:v>
                </c:pt>
                <c:pt idx="21">
                  <c:v>0.90128900000000001</c:v>
                </c:pt>
                <c:pt idx="22">
                  <c:v>0.94585799999999998</c:v>
                </c:pt>
                <c:pt idx="23">
                  <c:v>0.99345600000000001</c:v>
                </c:pt>
              </c:numCache>
            </c:numRef>
          </c:xVal>
          <c:yVal>
            <c:numRef>
              <c:f>Isotherms!$G$6:$G$29</c:f>
              <c:numCache>
                <c:formatCode>General</c:formatCode>
                <c:ptCount val="24"/>
                <c:pt idx="0">
                  <c:v>86.093000000000004</c:v>
                </c:pt>
                <c:pt idx="1">
                  <c:v>99.169700000000006</c:v>
                </c:pt>
                <c:pt idx="2">
                  <c:v>105.7881</c:v>
                </c:pt>
                <c:pt idx="3">
                  <c:v>112.55500000000001</c:v>
                </c:pt>
                <c:pt idx="4">
                  <c:v>118.3652</c:v>
                </c:pt>
                <c:pt idx="5">
                  <c:v>120.9456</c:v>
                </c:pt>
                <c:pt idx="6">
                  <c:v>131.5198</c:v>
                </c:pt>
                <c:pt idx="7">
                  <c:v>140.59690000000001</c:v>
                </c:pt>
                <c:pt idx="8">
                  <c:v>149.00749999999999</c:v>
                </c:pt>
                <c:pt idx="9">
                  <c:v>157.08789999999999</c:v>
                </c:pt>
                <c:pt idx="10">
                  <c:v>164.976</c:v>
                </c:pt>
                <c:pt idx="11">
                  <c:v>173.15389999999999</c:v>
                </c:pt>
                <c:pt idx="12">
                  <c:v>181.9014</c:v>
                </c:pt>
                <c:pt idx="13">
                  <c:v>191.67769999999999</c:v>
                </c:pt>
                <c:pt idx="14">
                  <c:v>202.2998</c:v>
                </c:pt>
                <c:pt idx="15">
                  <c:v>216.4931</c:v>
                </c:pt>
                <c:pt idx="16">
                  <c:v>293.75490000000002</c:v>
                </c:pt>
                <c:pt idx="17">
                  <c:v>365.22800000000001</c:v>
                </c:pt>
                <c:pt idx="18">
                  <c:v>368.33519999999999</c:v>
                </c:pt>
                <c:pt idx="19">
                  <c:v>371.46769999999998</c:v>
                </c:pt>
                <c:pt idx="20">
                  <c:v>374.35070000000002</c:v>
                </c:pt>
                <c:pt idx="21">
                  <c:v>377.66739999999999</c:v>
                </c:pt>
                <c:pt idx="22">
                  <c:v>381.89049999999997</c:v>
                </c:pt>
                <c:pt idx="23">
                  <c:v>412.5444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A7-49F1-AE5B-407E0E24D928}"/>
            </c:ext>
          </c:extLst>
        </c:ser>
        <c:ser>
          <c:idx val="5"/>
          <c:order val="1"/>
          <c:tx>
            <c:v>1% Ni SBA-15 Des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Isotherms!$I$6:$I$41</c:f>
              <c:numCache>
                <c:formatCode>General</c:formatCode>
                <c:ptCount val="36"/>
                <c:pt idx="0">
                  <c:v>0.99303900000000001</c:v>
                </c:pt>
                <c:pt idx="1">
                  <c:v>0.95082299999999997</c:v>
                </c:pt>
                <c:pt idx="2">
                  <c:v>0.89885499999999996</c:v>
                </c:pt>
                <c:pt idx="3">
                  <c:v>0.84984700000000002</c:v>
                </c:pt>
                <c:pt idx="4">
                  <c:v>0.79909399999999997</c:v>
                </c:pt>
                <c:pt idx="5">
                  <c:v>0.759876</c:v>
                </c:pt>
                <c:pt idx="6">
                  <c:v>0.72855999999999999</c:v>
                </c:pt>
                <c:pt idx="7">
                  <c:v>0.69949600000000001</c:v>
                </c:pt>
                <c:pt idx="8">
                  <c:v>0.68007300000000004</c:v>
                </c:pt>
                <c:pt idx="9">
                  <c:v>0.66076100000000004</c:v>
                </c:pt>
                <c:pt idx="10">
                  <c:v>0.64075800000000005</c:v>
                </c:pt>
                <c:pt idx="11">
                  <c:v>0.61966900000000003</c:v>
                </c:pt>
                <c:pt idx="12">
                  <c:v>0.60101800000000005</c:v>
                </c:pt>
                <c:pt idx="13">
                  <c:v>0.59074199999999999</c:v>
                </c:pt>
                <c:pt idx="14">
                  <c:v>0.58011999999999997</c:v>
                </c:pt>
                <c:pt idx="15">
                  <c:v>0.57089100000000004</c:v>
                </c:pt>
                <c:pt idx="16">
                  <c:v>0.56033699999999997</c:v>
                </c:pt>
                <c:pt idx="17">
                  <c:v>0.551041</c:v>
                </c:pt>
                <c:pt idx="18">
                  <c:v>0.54119200000000001</c:v>
                </c:pt>
                <c:pt idx="19">
                  <c:v>0.53046099999999996</c:v>
                </c:pt>
                <c:pt idx="20">
                  <c:v>0.52077300000000004</c:v>
                </c:pt>
                <c:pt idx="21">
                  <c:v>0.51008500000000001</c:v>
                </c:pt>
                <c:pt idx="22">
                  <c:v>0.500247</c:v>
                </c:pt>
                <c:pt idx="23">
                  <c:v>0.48992000000000002</c:v>
                </c:pt>
                <c:pt idx="24">
                  <c:v>0.48019299999999998</c:v>
                </c:pt>
                <c:pt idx="25">
                  <c:v>0.47055900000000001</c:v>
                </c:pt>
                <c:pt idx="26">
                  <c:v>0.46098899999999998</c:v>
                </c:pt>
                <c:pt idx="27">
                  <c:v>0.45060099999999997</c:v>
                </c:pt>
                <c:pt idx="28">
                  <c:v>0.43898700000000002</c:v>
                </c:pt>
                <c:pt idx="29">
                  <c:v>0.43065999999999999</c:v>
                </c:pt>
                <c:pt idx="30">
                  <c:v>0.42100700000000002</c:v>
                </c:pt>
                <c:pt idx="31">
                  <c:v>0.41115699999999999</c:v>
                </c:pt>
                <c:pt idx="32">
                  <c:v>0.40120600000000001</c:v>
                </c:pt>
                <c:pt idx="33">
                  <c:v>0.29919499999999999</c:v>
                </c:pt>
                <c:pt idx="34">
                  <c:v>0.20042399999999999</c:v>
                </c:pt>
                <c:pt idx="35">
                  <c:v>9.9350900000000006E-2</c:v>
                </c:pt>
              </c:numCache>
            </c:numRef>
          </c:xVal>
          <c:yVal>
            <c:numRef>
              <c:f>Isotherms!$J$6:$J$41</c:f>
              <c:numCache>
                <c:formatCode>General</c:formatCode>
                <c:ptCount val="36"/>
                <c:pt idx="0">
                  <c:v>412.50360000000001</c:v>
                </c:pt>
                <c:pt idx="1">
                  <c:v>384.1585</c:v>
                </c:pt>
                <c:pt idx="2">
                  <c:v>379.49439999999998</c:v>
                </c:pt>
                <c:pt idx="3">
                  <c:v>376.44459999999998</c:v>
                </c:pt>
                <c:pt idx="4">
                  <c:v>373.44260000000003</c:v>
                </c:pt>
                <c:pt idx="5">
                  <c:v>371.36149999999998</c:v>
                </c:pt>
                <c:pt idx="6">
                  <c:v>369.6977</c:v>
                </c:pt>
                <c:pt idx="7">
                  <c:v>367.93299999999999</c:v>
                </c:pt>
                <c:pt idx="8">
                  <c:v>366.86290000000002</c:v>
                </c:pt>
                <c:pt idx="9">
                  <c:v>365.53210000000001</c:v>
                </c:pt>
                <c:pt idx="10">
                  <c:v>363.94279999999998</c:v>
                </c:pt>
                <c:pt idx="11">
                  <c:v>361.62180000000001</c:v>
                </c:pt>
                <c:pt idx="12">
                  <c:v>357.79989999999998</c:v>
                </c:pt>
                <c:pt idx="13">
                  <c:v>352.13389999999998</c:v>
                </c:pt>
                <c:pt idx="14">
                  <c:v>342.47219999999999</c:v>
                </c:pt>
                <c:pt idx="15">
                  <c:v>327.91039999999998</c:v>
                </c:pt>
                <c:pt idx="16">
                  <c:v>305.4511</c:v>
                </c:pt>
                <c:pt idx="17">
                  <c:v>283.11369999999999</c:v>
                </c:pt>
                <c:pt idx="18">
                  <c:v>262.3929</c:v>
                </c:pt>
                <c:pt idx="19">
                  <c:v>244.42760000000001</c:v>
                </c:pt>
                <c:pt idx="20">
                  <c:v>232.43549999999999</c:v>
                </c:pt>
                <c:pt idx="21">
                  <c:v>221.16669999999999</c:v>
                </c:pt>
                <c:pt idx="22">
                  <c:v>213.875</c:v>
                </c:pt>
                <c:pt idx="23">
                  <c:v>206.9229</c:v>
                </c:pt>
                <c:pt idx="24">
                  <c:v>201.67959999999999</c:v>
                </c:pt>
                <c:pt idx="25">
                  <c:v>196.3339</c:v>
                </c:pt>
                <c:pt idx="26">
                  <c:v>188.22749999999999</c:v>
                </c:pt>
                <c:pt idx="27">
                  <c:v>184.7885</c:v>
                </c:pt>
                <c:pt idx="28">
                  <c:v>182.4606</c:v>
                </c:pt>
                <c:pt idx="29">
                  <c:v>181.02250000000001</c:v>
                </c:pt>
                <c:pt idx="30">
                  <c:v>179.2003</c:v>
                </c:pt>
                <c:pt idx="31">
                  <c:v>177.364</c:v>
                </c:pt>
                <c:pt idx="32">
                  <c:v>175.53</c:v>
                </c:pt>
                <c:pt idx="33">
                  <c:v>158.04339999999999</c:v>
                </c:pt>
                <c:pt idx="34">
                  <c:v>141.02680000000001</c:v>
                </c:pt>
                <c:pt idx="35">
                  <c:v>119.9729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A7-49F1-AE5B-407E0E24D928}"/>
            </c:ext>
          </c:extLst>
        </c:ser>
        <c:ser>
          <c:idx val="1"/>
          <c:order val="2"/>
          <c:tx>
            <c:v>2.5% Ni SBA-15 Ads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Isotherms!$M$6:$M$29</c:f>
              <c:numCache>
                <c:formatCode>General</c:formatCode>
                <c:ptCount val="24"/>
                <c:pt idx="0">
                  <c:v>1.5055199999999999E-2</c:v>
                </c:pt>
                <c:pt idx="1">
                  <c:v>3.5235799999999998E-2</c:v>
                </c:pt>
                <c:pt idx="2">
                  <c:v>4.9610099999999997E-2</c:v>
                </c:pt>
                <c:pt idx="3">
                  <c:v>6.9438799999999995E-2</c:v>
                </c:pt>
                <c:pt idx="4">
                  <c:v>9.0026300000000004E-2</c:v>
                </c:pt>
                <c:pt idx="5">
                  <c:v>0.10065499999999999</c:v>
                </c:pt>
                <c:pt idx="6">
                  <c:v>0.15001</c:v>
                </c:pt>
                <c:pt idx="7">
                  <c:v>0.20033400000000001</c:v>
                </c:pt>
                <c:pt idx="8">
                  <c:v>0.25056499999999998</c:v>
                </c:pt>
                <c:pt idx="9">
                  <c:v>0.30047299999999999</c:v>
                </c:pt>
                <c:pt idx="10">
                  <c:v>0.350518</c:v>
                </c:pt>
                <c:pt idx="11">
                  <c:v>0.39994000000000002</c:v>
                </c:pt>
                <c:pt idx="12">
                  <c:v>0.44956800000000002</c:v>
                </c:pt>
                <c:pt idx="13">
                  <c:v>0.49991600000000003</c:v>
                </c:pt>
                <c:pt idx="14">
                  <c:v>0.54977399999999998</c:v>
                </c:pt>
                <c:pt idx="15">
                  <c:v>0.59820099999999998</c:v>
                </c:pt>
                <c:pt idx="16">
                  <c:v>0.64926600000000001</c:v>
                </c:pt>
                <c:pt idx="17">
                  <c:v>0.70016599999999996</c:v>
                </c:pt>
                <c:pt idx="18">
                  <c:v>0.74946699999999999</c:v>
                </c:pt>
                <c:pt idx="19">
                  <c:v>0.79915999999999998</c:v>
                </c:pt>
                <c:pt idx="20">
                  <c:v>0.85079400000000005</c:v>
                </c:pt>
                <c:pt idx="21">
                  <c:v>0.901389</c:v>
                </c:pt>
                <c:pt idx="22">
                  <c:v>0.94960500000000003</c:v>
                </c:pt>
                <c:pt idx="23">
                  <c:v>0.99313099999999999</c:v>
                </c:pt>
              </c:numCache>
            </c:numRef>
          </c:xVal>
          <c:yVal>
            <c:numRef>
              <c:f>Isotherms!$O$6:$O$29</c:f>
              <c:numCache>
                <c:formatCode>General</c:formatCode>
                <c:ptCount val="24"/>
                <c:pt idx="0">
                  <c:v>285.14570000000003</c:v>
                </c:pt>
                <c:pt idx="1">
                  <c:v>297.89</c:v>
                </c:pt>
                <c:pt idx="2">
                  <c:v>303.68549999999999</c:v>
                </c:pt>
                <c:pt idx="3">
                  <c:v>309.95060000000001</c:v>
                </c:pt>
                <c:pt idx="4">
                  <c:v>315.33550000000002</c:v>
                </c:pt>
                <c:pt idx="5">
                  <c:v>317.83190000000002</c:v>
                </c:pt>
                <c:pt idx="6">
                  <c:v>327.93849999999998</c:v>
                </c:pt>
                <c:pt idx="7">
                  <c:v>336.8811</c:v>
                </c:pt>
                <c:pt idx="8">
                  <c:v>345.077</c:v>
                </c:pt>
                <c:pt idx="9">
                  <c:v>353.13919999999996</c:v>
                </c:pt>
                <c:pt idx="10">
                  <c:v>361.26900000000001</c:v>
                </c:pt>
                <c:pt idx="11">
                  <c:v>369.51429999999999</c:v>
                </c:pt>
                <c:pt idx="12">
                  <c:v>378.3811</c:v>
                </c:pt>
                <c:pt idx="13">
                  <c:v>388.26570000000004</c:v>
                </c:pt>
                <c:pt idx="14">
                  <c:v>399.50530000000003</c:v>
                </c:pt>
                <c:pt idx="15">
                  <c:v>413.31510000000003</c:v>
                </c:pt>
                <c:pt idx="16">
                  <c:v>498.59890000000001</c:v>
                </c:pt>
                <c:pt idx="17">
                  <c:v>563.49790000000007</c:v>
                </c:pt>
                <c:pt idx="18">
                  <c:v>566.88319999999999</c:v>
                </c:pt>
                <c:pt idx="19">
                  <c:v>569.88519999999994</c:v>
                </c:pt>
                <c:pt idx="20">
                  <c:v>573.28919999999994</c:v>
                </c:pt>
                <c:pt idx="21">
                  <c:v>576.97569999999996</c:v>
                </c:pt>
                <c:pt idx="22">
                  <c:v>581.71939999999995</c:v>
                </c:pt>
                <c:pt idx="23">
                  <c:v>624.49770000000001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A7-49F1-AE5B-407E0E24D928}"/>
            </c:ext>
          </c:extLst>
        </c:ser>
        <c:ser>
          <c:idx val="2"/>
          <c:order val="3"/>
          <c:tx>
            <c:v>2.5% Ni SBA-15 Des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Isotherms!$P$6:$P$41</c:f>
              <c:numCache>
                <c:formatCode>General</c:formatCode>
                <c:ptCount val="36"/>
                <c:pt idx="0">
                  <c:v>0.99319599999999997</c:v>
                </c:pt>
                <c:pt idx="1">
                  <c:v>0.94976400000000005</c:v>
                </c:pt>
                <c:pt idx="2">
                  <c:v>0.89949699999999999</c:v>
                </c:pt>
                <c:pt idx="3">
                  <c:v>0.85048000000000001</c:v>
                </c:pt>
                <c:pt idx="4">
                  <c:v>0.79904600000000003</c:v>
                </c:pt>
                <c:pt idx="5">
                  <c:v>0.76000299999999998</c:v>
                </c:pt>
                <c:pt idx="6">
                  <c:v>0.72926400000000002</c:v>
                </c:pt>
                <c:pt idx="7">
                  <c:v>0.70015499999999997</c:v>
                </c:pt>
                <c:pt idx="8">
                  <c:v>0.68025000000000002</c:v>
                </c:pt>
                <c:pt idx="9">
                  <c:v>0.66069699999999998</c:v>
                </c:pt>
                <c:pt idx="10">
                  <c:v>0.64088199999999995</c:v>
                </c:pt>
                <c:pt idx="11">
                  <c:v>0.62087700000000001</c:v>
                </c:pt>
                <c:pt idx="12">
                  <c:v>0.59983900000000001</c:v>
                </c:pt>
                <c:pt idx="13">
                  <c:v>0.59043900000000005</c:v>
                </c:pt>
                <c:pt idx="14">
                  <c:v>0.58137300000000003</c:v>
                </c:pt>
                <c:pt idx="15">
                  <c:v>0.57107300000000005</c:v>
                </c:pt>
                <c:pt idx="16">
                  <c:v>0.56106599999999995</c:v>
                </c:pt>
                <c:pt idx="17">
                  <c:v>0.55105599999999999</c:v>
                </c:pt>
                <c:pt idx="18">
                  <c:v>0.54064299999999998</c:v>
                </c:pt>
                <c:pt idx="19">
                  <c:v>0.53065499999999999</c:v>
                </c:pt>
                <c:pt idx="20">
                  <c:v>0.52072399999999996</c:v>
                </c:pt>
                <c:pt idx="21">
                  <c:v>0.51042200000000004</c:v>
                </c:pt>
                <c:pt idx="22">
                  <c:v>0.50008300000000006</c:v>
                </c:pt>
                <c:pt idx="23">
                  <c:v>0.49073600000000001</c:v>
                </c:pt>
                <c:pt idx="24">
                  <c:v>0.47989799999999999</c:v>
                </c:pt>
                <c:pt idx="25">
                  <c:v>0.47067399999999998</c:v>
                </c:pt>
                <c:pt idx="26">
                  <c:v>0.460449</c:v>
                </c:pt>
                <c:pt idx="27">
                  <c:v>0.45023299999999999</c:v>
                </c:pt>
                <c:pt idx="28">
                  <c:v>0.43949199999999999</c:v>
                </c:pt>
                <c:pt idx="29">
                  <c:v>0.43062099999999998</c:v>
                </c:pt>
                <c:pt idx="30">
                  <c:v>0.41946699999999998</c:v>
                </c:pt>
                <c:pt idx="31">
                  <c:v>0.41086099999999998</c:v>
                </c:pt>
                <c:pt idx="32">
                  <c:v>0.39946700000000002</c:v>
                </c:pt>
                <c:pt idx="33">
                  <c:v>0.30088199999999998</c:v>
                </c:pt>
                <c:pt idx="34">
                  <c:v>0.200069</c:v>
                </c:pt>
                <c:pt idx="35">
                  <c:v>0.10006</c:v>
                </c:pt>
              </c:numCache>
            </c:numRef>
          </c:xVal>
          <c:yVal>
            <c:numRef>
              <c:f>Isotherms!$R$6:$R$41</c:f>
              <c:numCache>
                <c:formatCode>General</c:formatCode>
                <c:ptCount val="36"/>
                <c:pt idx="0">
                  <c:v>625.34100000000001</c:v>
                </c:pt>
                <c:pt idx="1">
                  <c:v>583.65159999999992</c:v>
                </c:pt>
                <c:pt idx="2">
                  <c:v>578.73009999999999</c:v>
                </c:pt>
                <c:pt idx="3">
                  <c:v>575.44709999999998</c:v>
                </c:pt>
                <c:pt idx="4">
                  <c:v>572.49189999999999</c:v>
                </c:pt>
                <c:pt idx="5">
                  <c:v>570.05340000000001</c:v>
                </c:pt>
                <c:pt idx="6">
                  <c:v>568.17259999999999</c:v>
                </c:pt>
                <c:pt idx="7">
                  <c:v>566.46469999999999</c:v>
                </c:pt>
                <c:pt idx="8">
                  <c:v>565.07429999999999</c:v>
                </c:pt>
                <c:pt idx="9">
                  <c:v>563.63509999999997</c:v>
                </c:pt>
                <c:pt idx="10">
                  <c:v>562.17759999999998</c:v>
                </c:pt>
                <c:pt idx="11">
                  <c:v>559.79549999999995</c:v>
                </c:pt>
                <c:pt idx="12">
                  <c:v>554.17949999999996</c:v>
                </c:pt>
                <c:pt idx="13">
                  <c:v>547.41430000000003</c:v>
                </c:pt>
                <c:pt idx="14">
                  <c:v>536.64200000000005</c:v>
                </c:pt>
                <c:pt idx="15">
                  <c:v>516.70139999999992</c:v>
                </c:pt>
                <c:pt idx="16">
                  <c:v>490.96359999999999</c:v>
                </c:pt>
                <c:pt idx="17">
                  <c:v>464.8306</c:v>
                </c:pt>
                <c:pt idx="18">
                  <c:v>442.80770000000001</c:v>
                </c:pt>
                <c:pt idx="19">
                  <c:v>426.06650000000002</c:v>
                </c:pt>
                <c:pt idx="20">
                  <c:v>415.18240000000003</c:v>
                </c:pt>
                <c:pt idx="21">
                  <c:v>406.78300000000002</c:v>
                </c:pt>
                <c:pt idx="22">
                  <c:v>400.31110000000001</c:v>
                </c:pt>
                <c:pt idx="23">
                  <c:v>396.45359999999999</c:v>
                </c:pt>
                <c:pt idx="24">
                  <c:v>392.2217</c:v>
                </c:pt>
                <c:pt idx="25">
                  <c:v>388.98689999999999</c:v>
                </c:pt>
                <c:pt idx="26">
                  <c:v>384.33949999999999</c:v>
                </c:pt>
                <c:pt idx="27">
                  <c:v>381.68010000000004</c:v>
                </c:pt>
                <c:pt idx="28">
                  <c:v>379.46929999999998</c:v>
                </c:pt>
                <c:pt idx="29">
                  <c:v>377.91050000000001</c:v>
                </c:pt>
                <c:pt idx="30">
                  <c:v>375.8331</c:v>
                </c:pt>
                <c:pt idx="31">
                  <c:v>374.24350000000004</c:v>
                </c:pt>
                <c:pt idx="32">
                  <c:v>372.05349999999999</c:v>
                </c:pt>
                <c:pt idx="33">
                  <c:v>355.0027</c:v>
                </c:pt>
                <c:pt idx="34">
                  <c:v>337.71129999999999</c:v>
                </c:pt>
                <c:pt idx="35">
                  <c:v>317.72399999999999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A7-49F1-AE5B-407E0E24D928}"/>
            </c:ext>
          </c:extLst>
        </c:ser>
        <c:ser>
          <c:idx val="0"/>
          <c:order val="4"/>
          <c:tx>
            <c:v>5% Ni SBA-15 Ads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Isotherms!$T$6:$T$29</c:f>
              <c:numCache>
                <c:formatCode>General</c:formatCode>
                <c:ptCount val="24"/>
                <c:pt idx="0">
                  <c:v>1.5040599999999999E-2</c:v>
                </c:pt>
                <c:pt idx="1">
                  <c:v>3.5046599999999997E-2</c:v>
                </c:pt>
                <c:pt idx="2">
                  <c:v>5.0304399999999999E-2</c:v>
                </c:pt>
                <c:pt idx="3">
                  <c:v>6.9801699999999994E-2</c:v>
                </c:pt>
                <c:pt idx="4">
                  <c:v>9.05112E-2</c:v>
                </c:pt>
                <c:pt idx="5">
                  <c:v>9.9557099999999996E-2</c:v>
                </c:pt>
                <c:pt idx="6">
                  <c:v>0.15013499999999999</c:v>
                </c:pt>
                <c:pt idx="7">
                  <c:v>0.19953599999999999</c:v>
                </c:pt>
                <c:pt idx="8">
                  <c:v>0.249699</c:v>
                </c:pt>
                <c:pt idx="9">
                  <c:v>0.300541</c:v>
                </c:pt>
                <c:pt idx="10">
                  <c:v>0.34923500000000002</c:v>
                </c:pt>
                <c:pt idx="11">
                  <c:v>0.40109600000000001</c:v>
                </c:pt>
                <c:pt idx="12">
                  <c:v>0.45029200000000003</c:v>
                </c:pt>
                <c:pt idx="13">
                  <c:v>0.50045399999999995</c:v>
                </c:pt>
                <c:pt idx="14">
                  <c:v>0.54984200000000005</c:v>
                </c:pt>
                <c:pt idx="15">
                  <c:v>0.60092100000000004</c:v>
                </c:pt>
                <c:pt idx="16">
                  <c:v>0.64902599999999999</c:v>
                </c:pt>
                <c:pt idx="17">
                  <c:v>0.70005300000000004</c:v>
                </c:pt>
                <c:pt idx="18">
                  <c:v>0.75105299999999997</c:v>
                </c:pt>
                <c:pt idx="19">
                  <c:v>0.80041899999999999</c:v>
                </c:pt>
                <c:pt idx="20">
                  <c:v>0.84984099999999996</c:v>
                </c:pt>
                <c:pt idx="21">
                  <c:v>0.90037500000000004</c:v>
                </c:pt>
                <c:pt idx="22">
                  <c:v>0.95050400000000002</c:v>
                </c:pt>
                <c:pt idx="23">
                  <c:v>0.99265000000000003</c:v>
                </c:pt>
              </c:numCache>
            </c:numRef>
          </c:xVal>
          <c:yVal>
            <c:numRef>
              <c:f>Isotherms!$V$6:$V$29</c:f>
              <c:numCache>
                <c:formatCode>General</c:formatCode>
                <c:ptCount val="24"/>
                <c:pt idx="0">
                  <c:v>480.51569999999998</c:v>
                </c:pt>
                <c:pt idx="1">
                  <c:v>492.68709999999999</c:v>
                </c:pt>
                <c:pt idx="2">
                  <c:v>498.64510000000001</c:v>
                </c:pt>
                <c:pt idx="3">
                  <c:v>504.61590000000001</c:v>
                </c:pt>
                <c:pt idx="4">
                  <c:v>509.89480000000003</c:v>
                </c:pt>
                <c:pt idx="5">
                  <c:v>511.99939999999998</c:v>
                </c:pt>
                <c:pt idx="6">
                  <c:v>522.07809999999995</c:v>
                </c:pt>
                <c:pt idx="7">
                  <c:v>530.63959999999997</c:v>
                </c:pt>
                <c:pt idx="8">
                  <c:v>538.37120000000004</c:v>
                </c:pt>
                <c:pt idx="9">
                  <c:v>546.25400000000002</c:v>
                </c:pt>
                <c:pt idx="10">
                  <c:v>553.81489999999997</c:v>
                </c:pt>
                <c:pt idx="11">
                  <c:v>562.09220000000005</c:v>
                </c:pt>
                <c:pt idx="12">
                  <c:v>570.4837</c:v>
                </c:pt>
                <c:pt idx="13">
                  <c:v>580.16909999999996</c:v>
                </c:pt>
                <c:pt idx="14">
                  <c:v>590.99180000000001</c:v>
                </c:pt>
                <c:pt idx="15">
                  <c:v>605.09190000000001</c:v>
                </c:pt>
                <c:pt idx="16">
                  <c:v>684.04219999999998</c:v>
                </c:pt>
                <c:pt idx="17">
                  <c:v>743.79289999999992</c:v>
                </c:pt>
                <c:pt idx="18">
                  <c:v>747.07690000000002</c:v>
                </c:pt>
                <c:pt idx="19">
                  <c:v>749.91910000000007</c:v>
                </c:pt>
                <c:pt idx="20">
                  <c:v>752.66550000000007</c:v>
                </c:pt>
                <c:pt idx="21">
                  <c:v>755.79860000000008</c:v>
                </c:pt>
                <c:pt idx="22">
                  <c:v>760.3211</c:v>
                </c:pt>
                <c:pt idx="23">
                  <c:v>783.89190000000008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5A7-49F1-AE5B-407E0E24D928}"/>
            </c:ext>
          </c:extLst>
        </c:ser>
        <c:ser>
          <c:idx val="3"/>
          <c:order val="5"/>
          <c:tx>
            <c:v>5% Ni SBA-15 Des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Isotherms!$W$6:$W$41</c:f>
              <c:numCache>
                <c:formatCode>General</c:formatCode>
                <c:ptCount val="36"/>
                <c:pt idx="0">
                  <c:v>0.99329500000000004</c:v>
                </c:pt>
                <c:pt idx="1">
                  <c:v>0.95170200000000005</c:v>
                </c:pt>
                <c:pt idx="2">
                  <c:v>0.90363899999999997</c:v>
                </c:pt>
                <c:pt idx="3">
                  <c:v>0.85091099999999997</c:v>
                </c:pt>
                <c:pt idx="4">
                  <c:v>0.79920500000000005</c:v>
                </c:pt>
                <c:pt idx="5">
                  <c:v>0.76036999999999999</c:v>
                </c:pt>
                <c:pt idx="6">
                  <c:v>0.72973100000000002</c:v>
                </c:pt>
                <c:pt idx="7">
                  <c:v>0.70099599999999995</c:v>
                </c:pt>
                <c:pt idx="8">
                  <c:v>0.67949800000000005</c:v>
                </c:pt>
                <c:pt idx="9">
                  <c:v>0.65984500000000001</c:v>
                </c:pt>
                <c:pt idx="10">
                  <c:v>0.64045099999999999</c:v>
                </c:pt>
                <c:pt idx="11">
                  <c:v>0.61855000000000004</c:v>
                </c:pt>
                <c:pt idx="12">
                  <c:v>0.60265299999999999</c:v>
                </c:pt>
                <c:pt idx="13">
                  <c:v>0.59081799999999995</c:v>
                </c:pt>
                <c:pt idx="14">
                  <c:v>0.580955</c:v>
                </c:pt>
                <c:pt idx="15">
                  <c:v>0.57052400000000003</c:v>
                </c:pt>
                <c:pt idx="16">
                  <c:v>0.56044899999999997</c:v>
                </c:pt>
                <c:pt idx="17">
                  <c:v>0.55063300000000004</c:v>
                </c:pt>
                <c:pt idx="18">
                  <c:v>0.54094299999999995</c:v>
                </c:pt>
                <c:pt idx="19">
                  <c:v>0.53099600000000002</c:v>
                </c:pt>
                <c:pt idx="20">
                  <c:v>0.52051899999999995</c:v>
                </c:pt>
                <c:pt idx="21">
                  <c:v>0.51111300000000004</c:v>
                </c:pt>
                <c:pt idx="22">
                  <c:v>0.50104199999999999</c:v>
                </c:pt>
                <c:pt idx="23">
                  <c:v>0.49021900000000002</c:v>
                </c:pt>
                <c:pt idx="24">
                  <c:v>0.48028199999999999</c:v>
                </c:pt>
                <c:pt idx="25">
                  <c:v>0.47048600000000002</c:v>
                </c:pt>
                <c:pt idx="26">
                  <c:v>0.460816</c:v>
                </c:pt>
                <c:pt idx="27">
                  <c:v>0.45019500000000001</c:v>
                </c:pt>
                <c:pt idx="28">
                  <c:v>0.441166</c:v>
                </c:pt>
                <c:pt idx="29">
                  <c:v>0.43031399999999997</c:v>
                </c:pt>
                <c:pt idx="30">
                  <c:v>0.420404</c:v>
                </c:pt>
                <c:pt idx="31">
                  <c:v>0.409883</c:v>
                </c:pt>
                <c:pt idx="32">
                  <c:v>0.40000400000000003</c:v>
                </c:pt>
                <c:pt idx="33">
                  <c:v>0.29983199999999999</c:v>
                </c:pt>
                <c:pt idx="34">
                  <c:v>0.20010900000000001</c:v>
                </c:pt>
                <c:pt idx="35">
                  <c:v>9.9561700000000003E-2</c:v>
                </c:pt>
              </c:numCache>
            </c:numRef>
          </c:xVal>
          <c:yVal>
            <c:numRef>
              <c:f>Isotherms!$Y$6:$Y$41</c:f>
              <c:numCache>
                <c:formatCode>General</c:formatCode>
                <c:ptCount val="36"/>
                <c:pt idx="0">
                  <c:v>784.19740000000002</c:v>
                </c:pt>
                <c:pt idx="1">
                  <c:v>762.05680000000007</c:v>
                </c:pt>
                <c:pt idx="2">
                  <c:v>757.31389999999999</c:v>
                </c:pt>
                <c:pt idx="3">
                  <c:v>754.08640000000003</c:v>
                </c:pt>
                <c:pt idx="4">
                  <c:v>751.31569999999999</c:v>
                </c:pt>
                <c:pt idx="5">
                  <c:v>749.20499999999993</c:v>
                </c:pt>
                <c:pt idx="6">
                  <c:v>747.51790000000005</c:v>
                </c:pt>
                <c:pt idx="7">
                  <c:v>745.91560000000004</c:v>
                </c:pt>
                <c:pt idx="8">
                  <c:v>744.57050000000004</c:v>
                </c:pt>
                <c:pt idx="9">
                  <c:v>743.44180000000006</c:v>
                </c:pt>
                <c:pt idx="10">
                  <c:v>741.96109999999999</c:v>
                </c:pt>
                <c:pt idx="11">
                  <c:v>739.83310000000006</c:v>
                </c:pt>
                <c:pt idx="12">
                  <c:v>736.26160000000004</c:v>
                </c:pt>
                <c:pt idx="13">
                  <c:v>731.36519999999996</c:v>
                </c:pt>
                <c:pt idx="14">
                  <c:v>723.55629999999996</c:v>
                </c:pt>
                <c:pt idx="15">
                  <c:v>710.322</c:v>
                </c:pt>
                <c:pt idx="16">
                  <c:v>693.87439999999992</c:v>
                </c:pt>
                <c:pt idx="17">
                  <c:v>675.23739999999998</c:v>
                </c:pt>
                <c:pt idx="18">
                  <c:v>657.51569999999992</c:v>
                </c:pt>
                <c:pt idx="19">
                  <c:v>641.72230000000002</c:v>
                </c:pt>
                <c:pt idx="20">
                  <c:v>627.25909999999999</c:v>
                </c:pt>
                <c:pt idx="21">
                  <c:v>616.89020000000005</c:v>
                </c:pt>
                <c:pt idx="22">
                  <c:v>607.46929999999998</c:v>
                </c:pt>
                <c:pt idx="23">
                  <c:v>599.49059999999997</c:v>
                </c:pt>
                <c:pt idx="24">
                  <c:v>592.99199999999996</c:v>
                </c:pt>
                <c:pt idx="25">
                  <c:v>585.00839999999994</c:v>
                </c:pt>
                <c:pt idx="26">
                  <c:v>577.43209999999999</c:v>
                </c:pt>
                <c:pt idx="27">
                  <c:v>574.42020000000002</c:v>
                </c:pt>
                <c:pt idx="28">
                  <c:v>572.21929999999998</c:v>
                </c:pt>
                <c:pt idx="29">
                  <c:v>569.81129999999996</c:v>
                </c:pt>
                <c:pt idx="30">
                  <c:v>567.7115</c:v>
                </c:pt>
                <c:pt idx="31">
                  <c:v>565.77559999999994</c:v>
                </c:pt>
                <c:pt idx="32">
                  <c:v>563.88429999999994</c:v>
                </c:pt>
                <c:pt idx="33">
                  <c:v>547.38030000000003</c:v>
                </c:pt>
                <c:pt idx="34">
                  <c:v>531.18219999999997</c:v>
                </c:pt>
                <c:pt idx="35">
                  <c:v>511.8109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5A7-49F1-AE5B-407E0E24D928}"/>
            </c:ext>
          </c:extLst>
        </c:ser>
        <c:ser>
          <c:idx val="6"/>
          <c:order val="6"/>
          <c:tx>
            <c:v>Adsorption</c:v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Isotherms!$AA$6:$AA$29</c:f>
              <c:numCache>
                <c:formatCode>0.00E+00</c:formatCode>
                <c:ptCount val="24"/>
                <c:pt idx="0">
                  <c:v>1.50317E-2</c:v>
                </c:pt>
                <c:pt idx="1">
                  <c:v>3.5156199999999999E-2</c:v>
                </c:pt>
                <c:pt idx="2">
                  <c:v>5.0270000000000002E-2</c:v>
                </c:pt>
                <c:pt idx="3">
                  <c:v>7.02599E-2</c:v>
                </c:pt>
                <c:pt idx="4">
                  <c:v>9.0756199999999995E-2</c:v>
                </c:pt>
                <c:pt idx="5">
                  <c:v>9.9297300000000005E-2</c:v>
                </c:pt>
                <c:pt idx="6">
                  <c:v>0.15082000000000001</c:v>
                </c:pt>
                <c:pt idx="7">
                  <c:v>0.19934399999999999</c:v>
                </c:pt>
                <c:pt idx="8">
                  <c:v>0.24912699999999999</c:v>
                </c:pt>
                <c:pt idx="9">
                  <c:v>0.29901699999999998</c:v>
                </c:pt>
                <c:pt idx="10">
                  <c:v>0.35058099999999998</c:v>
                </c:pt>
                <c:pt idx="11">
                  <c:v>0.39931299999999997</c:v>
                </c:pt>
                <c:pt idx="12">
                  <c:v>0.44970399999999999</c:v>
                </c:pt>
                <c:pt idx="13">
                  <c:v>0.49898599999999999</c:v>
                </c:pt>
                <c:pt idx="14">
                  <c:v>0.54934300000000003</c:v>
                </c:pt>
                <c:pt idx="15">
                  <c:v>0.59942700000000004</c:v>
                </c:pt>
                <c:pt idx="16">
                  <c:v>0.64923299999999995</c:v>
                </c:pt>
                <c:pt idx="17">
                  <c:v>0.70061899999999999</c:v>
                </c:pt>
                <c:pt idx="18">
                  <c:v>0.74971600000000005</c:v>
                </c:pt>
                <c:pt idx="19">
                  <c:v>0.79986900000000005</c:v>
                </c:pt>
                <c:pt idx="20">
                  <c:v>0.84997900000000004</c:v>
                </c:pt>
                <c:pt idx="21">
                  <c:v>0.89949500000000004</c:v>
                </c:pt>
                <c:pt idx="22">
                  <c:v>0.95011699999999999</c:v>
                </c:pt>
                <c:pt idx="23">
                  <c:v>0.99418499999999999</c:v>
                </c:pt>
              </c:numCache>
            </c:numRef>
          </c:xVal>
          <c:yVal>
            <c:numRef>
              <c:f>Isotherms!$AC$6:$AC$29</c:f>
              <c:numCache>
                <c:formatCode>0.00E+00</c:formatCode>
                <c:ptCount val="24"/>
                <c:pt idx="0">
                  <c:v>680.4357</c:v>
                </c:pt>
                <c:pt idx="1">
                  <c:v>691.8596</c:v>
                </c:pt>
                <c:pt idx="2">
                  <c:v>697.36450000000002</c:v>
                </c:pt>
                <c:pt idx="3">
                  <c:v>703.0829</c:v>
                </c:pt>
                <c:pt idx="4">
                  <c:v>707.9153</c:v>
                </c:pt>
                <c:pt idx="5">
                  <c:v>709.72370000000001</c:v>
                </c:pt>
                <c:pt idx="6">
                  <c:v>719.39459999999997</c:v>
                </c:pt>
                <c:pt idx="7">
                  <c:v>727.28700000000003</c:v>
                </c:pt>
                <c:pt idx="8">
                  <c:v>734.86300000000006</c:v>
                </c:pt>
                <c:pt idx="9">
                  <c:v>742.29579999999999</c:v>
                </c:pt>
                <c:pt idx="10">
                  <c:v>750.09190000000001</c:v>
                </c:pt>
                <c:pt idx="11">
                  <c:v>757.67700000000002</c:v>
                </c:pt>
                <c:pt idx="12">
                  <c:v>766.22080000000005</c:v>
                </c:pt>
                <c:pt idx="13">
                  <c:v>775.64530000000002</c:v>
                </c:pt>
                <c:pt idx="14">
                  <c:v>786.51819999999998</c:v>
                </c:pt>
                <c:pt idx="15">
                  <c:v>800.35820000000001</c:v>
                </c:pt>
                <c:pt idx="16">
                  <c:v>864.91210000000001</c:v>
                </c:pt>
                <c:pt idx="17">
                  <c:v>924.14110000000005</c:v>
                </c:pt>
                <c:pt idx="18">
                  <c:v>926.875</c:v>
                </c:pt>
                <c:pt idx="19">
                  <c:v>929.29989999999998</c:v>
                </c:pt>
                <c:pt idx="20">
                  <c:v>931.71409999999992</c:v>
                </c:pt>
                <c:pt idx="21">
                  <c:v>934.3356</c:v>
                </c:pt>
                <c:pt idx="22">
                  <c:v>938.60789999999997</c:v>
                </c:pt>
                <c:pt idx="23">
                  <c:v>971.42190000000005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5A7-49F1-AE5B-407E0E24D928}"/>
            </c:ext>
          </c:extLst>
        </c:ser>
        <c:ser>
          <c:idx val="7"/>
          <c:order val="7"/>
          <c:tx>
            <c:v>Desorption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Isotherms!$AD$6:$AD$41</c:f>
              <c:numCache>
                <c:formatCode>0.00E+00</c:formatCode>
                <c:ptCount val="36"/>
                <c:pt idx="0">
                  <c:v>0.99355099999999996</c:v>
                </c:pt>
                <c:pt idx="1">
                  <c:v>0.95070699999999997</c:v>
                </c:pt>
                <c:pt idx="2">
                  <c:v>0.89945600000000003</c:v>
                </c:pt>
                <c:pt idx="3">
                  <c:v>0.85047200000000001</c:v>
                </c:pt>
                <c:pt idx="4">
                  <c:v>0.79940100000000003</c:v>
                </c:pt>
                <c:pt idx="5">
                  <c:v>0.75919999999999999</c:v>
                </c:pt>
                <c:pt idx="6">
                  <c:v>0.73088799999999998</c:v>
                </c:pt>
                <c:pt idx="7">
                  <c:v>0.69909399999999999</c:v>
                </c:pt>
                <c:pt idx="8">
                  <c:v>0.68010499999999996</c:v>
                </c:pt>
                <c:pt idx="9">
                  <c:v>0.66025999999999996</c:v>
                </c:pt>
                <c:pt idx="10">
                  <c:v>0.64049299999999998</c:v>
                </c:pt>
                <c:pt idx="11">
                  <c:v>0.61913499999999999</c:v>
                </c:pt>
                <c:pt idx="12">
                  <c:v>0.59977599999999998</c:v>
                </c:pt>
                <c:pt idx="13">
                  <c:v>0.58999599999999996</c:v>
                </c:pt>
                <c:pt idx="14">
                  <c:v>0.58022799999999997</c:v>
                </c:pt>
                <c:pt idx="15">
                  <c:v>0.57089000000000001</c:v>
                </c:pt>
                <c:pt idx="16">
                  <c:v>0.56068499999999999</c:v>
                </c:pt>
                <c:pt idx="17">
                  <c:v>0.55065900000000001</c:v>
                </c:pt>
                <c:pt idx="18">
                  <c:v>0.54050100000000001</c:v>
                </c:pt>
                <c:pt idx="19">
                  <c:v>0.53071100000000004</c:v>
                </c:pt>
                <c:pt idx="20">
                  <c:v>0.52006600000000003</c:v>
                </c:pt>
                <c:pt idx="21">
                  <c:v>0.51005599999999995</c:v>
                </c:pt>
                <c:pt idx="22">
                  <c:v>0.49985800000000002</c:v>
                </c:pt>
                <c:pt idx="23">
                  <c:v>0.49031400000000003</c:v>
                </c:pt>
                <c:pt idx="24">
                  <c:v>0.48007899999999998</c:v>
                </c:pt>
                <c:pt idx="25">
                  <c:v>0.46964099999999998</c:v>
                </c:pt>
                <c:pt idx="26">
                  <c:v>0.45971899999999999</c:v>
                </c:pt>
                <c:pt idx="27">
                  <c:v>0.450706</c:v>
                </c:pt>
                <c:pt idx="28">
                  <c:v>0.44008999999999998</c:v>
                </c:pt>
                <c:pt idx="29">
                  <c:v>0.43012800000000001</c:v>
                </c:pt>
                <c:pt idx="30">
                  <c:v>0.41956300000000002</c:v>
                </c:pt>
                <c:pt idx="31">
                  <c:v>0.41088799999999998</c:v>
                </c:pt>
                <c:pt idx="32">
                  <c:v>0.400924</c:v>
                </c:pt>
                <c:pt idx="33">
                  <c:v>0.30008000000000001</c:v>
                </c:pt>
                <c:pt idx="34">
                  <c:v>0.19942499999999999</c:v>
                </c:pt>
                <c:pt idx="35">
                  <c:v>9.92648E-2</c:v>
                </c:pt>
              </c:numCache>
            </c:numRef>
          </c:xVal>
          <c:yVal>
            <c:numRef>
              <c:f>Isotherms!$AF$6:$AF$41</c:f>
              <c:numCache>
                <c:formatCode>0.00E+00</c:formatCode>
                <c:ptCount val="36"/>
                <c:pt idx="0">
                  <c:v>971.62279999999998</c:v>
                </c:pt>
                <c:pt idx="1">
                  <c:v>939.3682</c:v>
                </c:pt>
                <c:pt idx="2">
                  <c:v>934.93360000000007</c:v>
                </c:pt>
                <c:pt idx="3">
                  <c:v>932.23</c:v>
                </c:pt>
                <c:pt idx="4">
                  <c:v>929.65620000000001</c:v>
                </c:pt>
                <c:pt idx="5">
                  <c:v>927.70420000000001</c:v>
                </c:pt>
                <c:pt idx="6">
                  <c:v>926.32979999999998</c:v>
                </c:pt>
                <c:pt idx="7">
                  <c:v>924.66660000000002</c:v>
                </c:pt>
                <c:pt idx="8">
                  <c:v>923.63020000000006</c:v>
                </c:pt>
                <c:pt idx="9">
                  <c:v>922.7047</c:v>
                </c:pt>
                <c:pt idx="10">
                  <c:v>921.50459999999998</c:v>
                </c:pt>
                <c:pt idx="11">
                  <c:v>919.34460000000001</c:v>
                </c:pt>
                <c:pt idx="12">
                  <c:v>914.6952</c:v>
                </c:pt>
                <c:pt idx="13">
                  <c:v>909.11059999999998</c:v>
                </c:pt>
                <c:pt idx="14">
                  <c:v>899.24180000000001</c:v>
                </c:pt>
                <c:pt idx="15">
                  <c:v>884.62940000000003</c:v>
                </c:pt>
                <c:pt idx="16">
                  <c:v>863.74990000000003</c:v>
                </c:pt>
                <c:pt idx="17">
                  <c:v>842.25670000000002</c:v>
                </c:pt>
                <c:pt idx="18">
                  <c:v>823.80449999999996</c:v>
                </c:pt>
                <c:pt idx="19">
                  <c:v>809.68240000000003</c:v>
                </c:pt>
                <c:pt idx="20">
                  <c:v>799.12869999999998</c:v>
                </c:pt>
                <c:pt idx="21">
                  <c:v>792.20949999999993</c:v>
                </c:pt>
                <c:pt idx="22">
                  <c:v>787.42269999999996</c:v>
                </c:pt>
                <c:pt idx="23">
                  <c:v>784.22939999999994</c:v>
                </c:pt>
                <c:pt idx="24">
                  <c:v>781.33190000000002</c:v>
                </c:pt>
                <c:pt idx="25">
                  <c:v>778.75379999999996</c:v>
                </c:pt>
                <c:pt idx="26">
                  <c:v>776.22540000000004</c:v>
                </c:pt>
                <c:pt idx="27">
                  <c:v>772.625</c:v>
                </c:pt>
                <c:pt idx="28">
                  <c:v>767.64070000000004</c:v>
                </c:pt>
                <c:pt idx="29">
                  <c:v>764.70219999999995</c:v>
                </c:pt>
                <c:pt idx="30">
                  <c:v>762.14519999999993</c:v>
                </c:pt>
                <c:pt idx="31">
                  <c:v>760.48829999999998</c:v>
                </c:pt>
                <c:pt idx="32">
                  <c:v>758.59709999999995</c:v>
                </c:pt>
                <c:pt idx="33">
                  <c:v>742.46730000000002</c:v>
                </c:pt>
                <c:pt idx="34">
                  <c:v>726.94110000000001</c:v>
                </c:pt>
                <c:pt idx="35">
                  <c:v>709.07719999999995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5A7-49F1-AE5B-407E0E24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759376"/>
        <c:axId val="293743136"/>
      </c:scatterChart>
      <c:valAx>
        <c:axId val="206475937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Relative Pressure / P/P0</a:t>
                </a:r>
              </a:p>
            </c:rich>
          </c:tx>
          <c:layout>
            <c:manualLayout>
              <c:xMode val="edge"/>
              <c:yMode val="edge"/>
              <c:x val="0.36997747911369416"/>
              <c:y val="0.94644467592592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93743136"/>
        <c:crosses val="autoZero"/>
        <c:crossBetween val="midCat"/>
        <c:majorUnit val="0.2"/>
      </c:valAx>
      <c:valAx>
        <c:axId val="293743136"/>
        <c:scaling>
          <c:orientation val="minMax"/>
          <c:max val="10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Volume / cm</a:t>
                </a:r>
                <a:r>
                  <a:rPr lang="en-GB" sz="1200" baseline="30000"/>
                  <a:t>3</a:t>
                </a:r>
                <a:r>
                  <a:rPr lang="en-GB" sz="1200"/>
                  <a:t> g</a:t>
                </a:r>
                <a:r>
                  <a:rPr lang="en-GB" sz="12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7.2141905799733624E-3"/>
              <c:y val="0.2757708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064759376"/>
        <c:crosses val="autoZero"/>
        <c:crossBetween val="midCat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582333333333332"/>
          <c:y val="2.4135277777777776E-2"/>
          <c:w val="0.4600669444444444"/>
          <c:h val="0.1263157407407407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ysClr val="windowText" lastClr="000000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205836057634"/>
          <c:y val="3.1556481481481484E-2"/>
          <c:w val="0.77152124954594992"/>
          <c:h val="0.83267083333333325"/>
        </c:manualLayout>
      </c:layout>
      <c:scatterChart>
        <c:scatterStyle val="smoothMarker"/>
        <c:varyColors val="0"/>
        <c:ser>
          <c:idx val="4"/>
          <c:order val="0"/>
          <c:tx>
            <c:v>1 %Ni KIT-6 ads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Isotherms!$AO$6:$AO$29</c:f>
              <c:numCache>
                <c:formatCode>General</c:formatCode>
                <c:ptCount val="24"/>
                <c:pt idx="0">
                  <c:v>1.50397E-2</c:v>
                </c:pt>
                <c:pt idx="1">
                  <c:v>3.5077299999999999E-2</c:v>
                </c:pt>
                <c:pt idx="2">
                  <c:v>5.0393500000000001E-2</c:v>
                </c:pt>
                <c:pt idx="3">
                  <c:v>6.9783899999999996E-2</c:v>
                </c:pt>
                <c:pt idx="4">
                  <c:v>8.9123999999999995E-2</c:v>
                </c:pt>
                <c:pt idx="5">
                  <c:v>9.9350499999999994E-2</c:v>
                </c:pt>
                <c:pt idx="6">
                  <c:v>0.1502</c:v>
                </c:pt>
                <c:pt idx="7">
                  <c:v>0.199153</c:v>
                </c:pt>
                <c:pt idx="8">
                  <c:v>0.24931400000000001</c:v>
                </c:pt>
                <c:pt idx="9">
                  <c:v>0.30037399999999997</c:v>
                </c:pt>
                <c:pt idx="10">
                  <c:v>0.34989999999999999</c:v>
                </c:pt>
                <c:pt idx="11">
                  <c:v>0.40029900000000002</c:v>
                </c:pt>
                <c:pt idx="12">
                  <c:v>0.45004300000000003</c:v>
                </c:pt>
                <c:pt idx="13">
                  <c:v>0.50021499999999997</c:v>
                </c:pt>
                <c:pt idx="14">
                  <c:v>0.55026200000000003</c:v>
                </c:pt>
                <c:pt idx="15">
                  <c:v>0.59955400000000003</c:v>
                </c:pt>
                <c:pt idx="16">
                  <c:v>0.64927699999999999</c:v>
                </c:pt>
                <c:pt idx="17">
                  <c:v>0.70028000000000001</c:v>
                </c:pt>
                <c:pt idx="18">
                  <c:v>0.75081799999999999</c:v>
                </c:pt>
                <c:pt idx="19">
                  <c:v>0.80029700000000004</c:v>
                </c:pt>
                <c:pt idx="20">
                  <c:v>0.84983699999999995</c:v>
                </c:pt>
                <c:pt idx="21">
                  <c:v>0.900115</c:v>
                </c:pt>
                <c:pt idx="22">
                  <c:v>0.95040100000000005</c:v>
                </c:pt>
                <c:pt idx="23">
                  <c:v>0.99521000000000004</c:v>
                </c:pt>
              </c:numCache>
            </c:numRef>
          </c:xVal>
          <c:yVal>
            <c:numRef>
              <c:f>Isotherms!$AP$6:$AP$29</c:f>
              <c:numCache>
                <c:formatCode>General</c:formatCode>
                <c:ptCount val="24"/>
                <c:pt idx="0">
                  <c:v>117.82040000000001</c:v>
                </c:pt>
                <c:pt idx="1">
                  <c:v>136.1464</c:v>
                </c:pt>
                <c:pt idx="2">
                  <c:v>145.18389999999999</c:v>
                </c:pt>
                <c:pt idx="3">
                  <c:v>154.11320000000001</c:v>
                </c:pt>
                <c:pt idx="4">
                  <c:v>161.54259999999999</c:v>
                </c:pt>
                <c:pt idx="5">
                  <c:v>165.06440000000001</c:v>
                </c:pt>
                <c:pt idx="6">
                  <c:v>180.04470000000001</c:v>
                </c:pt>
                <c:pt idx="7">
                  <c:v>192.27760000000001</c:v>
                </c:pt>
                <c:pt idx="8">
                  <c:v>203.81950000000001</c:v>
                </c:pt>
                <c:pt idx="9">
                  <c:v>215.25399999999999</c:v>
                </c:pt>
                <c:pt idx="10">
                  <c:v>226.24520000000001</c:v>
                </c:pt>
                <c:pt idx="11">
                  <c:v>238.04179999999999</c:v>
                </c:pt>
                <c:pt idx="12">
                  <c:v>250.41929999999999</c:v>
                </c:pt>
                <c:pt idx="13">
                  <c:v>264.87090000000001</c:v>
                </c:pt>
                <c:pt idx="14">
                  <c:v>284.06259999999997</c:v>
                </c:pt>
                <c:pt idx="15">
                  <c:v>324.86739999999998</c:v>
                </c:pt>
                <c:pt idx="16">
                  <c:v>477.21050000000002</c:v>
                </c:pt>
                <c:pt idx="17">
                  <c:v>518.3279</c:v>
                </c:pt>
                <c:pt idx="18">
                  <c:v>520.16780000000006</c:v>
                </c:pt>
                <c:pt idx="19">
                  <c:v>521.73220000000003</c:v>
                </c:pt>
                <c:pt idx="20">
                  <c:v>523.42520000000002</c:v>
                </c:pt>
                <c:pt idx="21">
                  <c:v>525.00120000000004</c:v>
                </c:pt>
                <c:pt idx="22">
                  <c:v>526.54219999999998</c:v>
                </c:pt>
                <c:pt idx="23">
                  <c:v>529.9316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A2-469E-8B1B-A042FABAD554}"/>
            </c:ext>
          </c:extLst>
        </c:ser>
        <c:ser>
          <c:idx val="5"/>
          <c:order val="1"/>
          <c:tx>
            <c:v>1% Ni KIT-6 Des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Isotherms!$AQ$6:$AQ$41</c:f>
              <c:numCache>
                <c:formatCode>General</c:formatCode>
                <c:ptCount val="36"/>
                <c:pt idx="0">
                  <c:v>0.99431199999999997</c:v>
                </c:pt>
                <c:pt idx="1">
                  <c:v>0.95109999999999995</c:v>
                </c:pt>
                <c:pt idx="2">
                  <c:v>0.89982899999999999</c:v>
                </c:pt>
                <c:pt idx="3">
                  <c:v>0.84989899999999996</c:v>
                </c:pt>
                <c:pt idx="4">
                  <c:v>0.79982799999999998</c:v>
                </c:pt>
                <c:pt idx="5">
                  <c:v>0.75865800000000005</c:v>
                </c:pt>
                <c:pt idx="6">
                  <c:v>0.730267</c:v>
                </c:pt>
                <c:pt idx="7">
                  <c:v>0.70108499999999996</c:v>
                </c:pt>
                <c:pt idx="8">
                  <c:v>0.67994500000000002</c:v>
                </c:pt>
                <c:pt idx="9">
                  <c:v>0.65949400000000002</c:v>
                </c:pt>
                <c:pt idx="10">
                  <c:v>0.64062200000000002</c:v>
                </c:pt>
                <c:pt idx="11">
                  <c:v>0.620502</c:v>
                </c:pt>
                <c:pt idx="12">
                  <c:v>0.60059399999999996</c:v>
                </c:pt>
                <c:pt idx="13">
                  <c:v>0.59140499999999996</c:v>
                </c:pt>
                <c:pt idx="14">
                  <c:v>0.58089100000000005</c:v>
                </c:pt>
                <c:pt idx="15">
                  <c:v>0.57098199999999999</c:v>
                </c:pt>
                <c:pt idx="16">
                  <c:v>0.560666</c:v>
                </c:pt>
                <c:pt idx="17">
                  <c:v>0.55018900000000004</c:v>
                </c:pt>
                <c:pt idx="18">
                  <c:v>0.54058700000000004</c:v>
                </c:pt>
                <c:pt idx="19">
                  <c:v>0.53001699999999996</c:v>
                </c:pt>
                <c:pt idx="20">
                  <c:v>0.52009499999999997</c:v>
                </c:pt>
                <c:pt idx="21">
                  <c:v>0.51084399999999996</c:v>
                </c:pt>
                <c:pt idx="22">
                  <c:v>0.50068900000000005</c:v>
                </c:pt>
                <c:pt idx="23">
                  <c:v>0.490259</c:v>
                </c:pt>
                <c:pt idx="24">
                  <c:v>0.48005900000000001</c:v>
                </c:pt>
                <c:pt idx="25">
                  <c:v>0.470107</c:v>
                </c:pt>
                <c:pt idx="26">
                  <c:v>0.46040399999999998</c:v>
                </c:pt>
                <c:pt idx="27">
                  <c:v>0.45030999999999999</c:v>
                </c:pt>
                <c:pt idx="28">
                  <c:v>0.44037500000000002</c:v>
                </c:pt>
                <c:pt idx="29">
                  <c:v>0.430365</c:v>
                </c:pt>
                <c:pt idx="30">
                  <c:v>0.420159</c:v>
                </c:pt>
                <c:pt idx="31">
                  <c:v>0.41010400000000002</c:v>
                </c:pt>
                <c:pt idx="32">
                  <c:v>0.39969199999999999</c:v>
                </c:pt>
                <c:pt idx="33">
                  <c:v>0.300118</c:v>
                </c:pt>
                <c:pt idx="34">
                  <c:v>0.19941300000000001</c:v>
                </c:pt>
                <c:pt idx="35">
                  <c:v>9.9848599999999996E-2</c:v>
                </c:pt>
              </c:numCache>
            </c:numRef>
          </c:xVal>
          <c:yVal>
            <c:numRef>
              <c:f>Isotherms!$AR$6:$AR$41</c:f>
              <c:numCache>
                <c:formatCode>General</c:formatCode>
                <c:ptCount val="36"/>
                <c:pt idx="0">
                  <c:v>529.71770000000004</c:v>
                </c:pt>
                <c:pt idx="1">
                  <c:v>526.58619999999996</c:v>
                </c:pt>
                <c:pt idx="2">
                  <c:v>525.00990000000002</c:v>
                </c:pt>
                <c:pt idx="3">
                  <c:v>523.57979999999998</c:v>
                </c:pt>
                <c:pt idx="4">
                  <c:v>522.03729999999996</c:v>
                </c:pt>
                <c:pt idx="5">
                  <c:v>520.64340000000004</c:v>
                </c:pt>
                <c:pt idx="6">
                  <c:v>519.60820000000001</c:v>
                </c:pt>
                <c:pt idx="7">
                  <c:v>518.49940000000004</c:v>
                </c:pt>
                <c:pt idx="8">
                  <c:v>517.64049999999997</c:v>
                </c:pt>
                <c:pt idx="9">
                  <c:v>517.01170000000002</c:v>
                </c:pt>
                <c:pt idx="10">
                  <c:v>516.14340000000004</c:v>
                </c:pt>
                <c:pt idx="11">
                  <c:v>514.62120000000004</c:v>
                </c:pt>
                <c:pt idx="12">
                  <c:v>506.9271</c:v>
                </c:pt>
                <c:pt idx="13">
                  <c:v>474.09289999999999</c:v>
                </c:pt>
                <c:pt idx="14">
                  <c:v>414.11380000000003</c:v>
                </c:pt>
                <c:pt idx="15">
                  <c:v>359.04480000000001</c:v>
                </c:pt>
                <c:pt idx="16">
                  <c:v>319.73700000000002</c:v>
                </c:pt>
                <c:pt idx="17">
                  <c:v>297.98869999999999</c:v>
                </c:pt>
                <c:pt idx="18">
                  <c:v>286.77850000000001</c:v>
                </c:pt>
                <c:pt idx="19">
                  <c:v>279.55130000000003</c:v>
                </c:pt>
                <c:pt idx="20">
                  <c:v>274.78410000000002</c:v>
                </c:pt>
                <c:pt idx="21">
                  <c:v>271.18939999999998</c:v>
                </c:pt>
                <c:pt idx="22">
                  <c:v>267.55200000000002</c:v>
                </c:pt>
                <c:pt idx="23">
                  <c:v>264.24979999999999</c:v>
                </c:pt>
                <c:pt idx="24">
                  <c:v>261.04649999999998</c:v>
                </c:pt>
                <c:pt idx="25">
                  <c:v>258.13619999999997</c:v>
                </c:pt>
                <c:pt idx="26">
                  <c:v>255.23249999999999</c:v>
                </c:pt>
                <c:pt idx="27">
                  <c:v>252.09610000000001</c:v>
                </c:pt>
                <c:pt idx="28">
                  <c:v>248.80590000000001</c:v>
                </c:pt>
                <c:pt idx="29">
                  <c:v>245.458</c:v>
                </c:pt>
                <c:pt idx="30">
                  <c:v>242.67850000000001</c:v>
                </c:pt>
                <c:pt idx="31">
                  <c:v>240.0222</c:v>
                </c:pt>
                <c:pt idx="32">
                  <c:v>237.51660000000001</c:v>
                </c:pt>
                <c:pt idx="33">
                  <c:v>214.5581</c:v>
                </c:pt>
                <c:pt idx="34">
                  <c:v>191.5616</c:v>
                </c:pt>
                <c:pt idx="35">
                  <c:v>164.0316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A2-469E-8B1B-A042FABAD554}"/>
            </c:ext>
          </c:extLst>
        </c:ser>
        <c:ser>
          <c:idx val="1"/>
          <c:order val="2"/>
          <c:tx>
            <c:v>2.5% Ni KIT-6 Ads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Isotherms!$AT$6:$AT$29</c:f>
              <c:numCache>
                <c:formatCode>General</c:formatCode>
                <c:ptCount val="24"/>
                <c:pt idx="0">
                  <c:v>1.50438E-2</c:v>
                </c:pt>
                <c:pt idx="1">
                  <c:v>3.4471500000000002E-2</c:v>
                </c:pt>
                <c:pt idx="2">
                  <c:v>5.0075399999999999E-2</c:v>
                </c:pt>
                <c:pt idx="3">
                  <c:v>6.9197800000000004E-2</c:v>
                </c:pt>
                <c:pt idx="4">
                  <c:v>8.9690300000000001E-2</c:v>
                </c:pt>
                <c:pt idx="5">
                  <c:v>0.10000100000000001</c:v>
                </c:pt>
                <c:pt idx="6">
                  <c:v>0.14946400000000001</c:v>
                </c:pt>
                <c:pt idx="7">
                  <c:v>0.19981299999999999</c:v>
                </c:pt>
                <c:pt idx="8">
                  <c:v>0.25</c:v>
                </c:pt>
                <c:pt idx="9">
                  <c:v>0.29985899999999999</c:v>
                </c:pt>
                <c:pt idx="10">
                  <c:v>0.34964400000000001</c:v>
                </c:pt>
                <c:pt idx="11">
                  <c:v>0.39915499999999998</c:v>
                </c:pt>
                <c:pt idx="12">
                  <c:v>0.44901400000000002</c:v>
                </c:pt>
                <c:pt idx="13">
                  <c:v>0.50027299999999997</c:v>
                </c:pt>
                <c:pt idx="14">
                  <c:v>0.54953099999999999</c:v>
                </c:pt>
                <c:pt idx="15">
                  <c:v>0.599441</c:v>
                </c:pt>
                <c:pt idx="16">
                  <c:v>0.64955399999999996</c:v>
                </c:pt>
                <c:pt idx="17">
                  <c:v>0.700152</c:v>
                </c:pt>
                <c:pt idx="18">
                  <c:v>0.75072399999999995</c:v>
                </c:pt>
                <c:pt idx="19">
                  <c:v>0.80117499999999997</c:v>
                </c:pt>
                <c:pt idx="20">
                  <c:v>0.85109299999999999</c:v>
                </c:pt>
                <c:pt idx="21">
                  <c:v>0.89903999999999995</c:v>
                </c:pt>
                <c:pt idx="22">
                  <c:v>0.95131600000000005</c:v>
                </c:pt>
                <c:pt idx="23">
                  <c:v>0.99500699999999997</c:v>
                </c:pt>
              </c:numCache>
            </c:numRef>
          </c:xVal>
          <c:yVal>
            <c:numRef>
              <c:f>Isotherms!$AV$6:$AV$29</c:f>
              <c:numCache>
                <c:formatCode>General</c:formatCode>
                <c:ptCount val="24"/>
                <c:pt idx="0">
                  <c:v>357.31870000000004</c:v>
                </c:pt>
                <c:pt idx="1">
                  <c:v>373.5881</c:v>
                </c:pt>
                <c:pt idx="2">
                  <c:v>381.88279999999997</c:v>
                </c:pt>
                <c:pt idx="3">
                  <c:v>389.79700000000003</c:v>
                </c:pt>
                <c:pt idx="4">
                  <c:v>396.77139999999997</c:v>
                </c:pt>
                <c:pt idx="5">
                  <c:v>399.94420000000002</c:v>
                </c:pt>
                <c:pt idx="6">
                  <c:v>412.87450000000001</c:v>
                </c:pt>
                <c:pt idx="7">
                  <c:v>424.08209999999997</c:v>
                </c:pt>
                <c:pt idx="8">
                  <c:v>434.32579999999996</c:v>
                </c:pt>
                <c:pt idx="9">
                  <c:v>444.19619999999998</c:v>
                </c:pt>
                <c:pt idx="10">
                  <c:v>454.22030000000001</c:v>
                </c:pt>
                <c:pt idx="11">
                  <c:v>464.46299999999997</c:v>
                </c:pt>
                <c:pt idx="12">
                  <c:v>475.55269999999996</c:v>
                </c:pt>
                <c:pt idx="13">
                  <c:v>488.65280000000001</c:v>
                </c:pt>
                <c:pt idx="14">
                  <c:v>505.01760000000002</c:v>
                </c:pt>
                <c:pt idx="15">
                  <c:v>541.48350000000005</c:v>
                </c:pt>
                <c:pt idx="16">
                  <c:v>677.31690000000003</c:v>
                </c:pt>
                <c:pt idx="17">
                  <c:v>721.30930000000001</c:v>
                </c:pt>
                <c:pt idx="18">
                  <c:v>722.86860000000001</c:v>
                </c:pt>
                <c:pt idx="19">
                  <c:v>724.1857</c:v>
                </c:pt>
                <c:pt idx="20">
                  <c:v>725.26639999999998</c:v>
                </c:pt>
                <c:pt idx="21">
                  <c:v>726.13879999999995</c:v>
                </c:pt>
                <c:pt idx="22">
                  <c:v>727.74810000000002</c:v>
                </c:pt>
                <c:pt idx="23">
                  <c:v>730.50099999999998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AA2-469E-8B1B-A042FABAD554}"/>
            </c:ext>
          </c:extLst>
        </c:ser>
        <c:ser>
          <c:idx val="2"/>
          <c:order val="3"/>
          <c:tx>
            <c:v>2.5% Ni KIT-6 Des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Isotherms!$AW$6:$AW$41</c:f>
              <c:numCache>
                <c:formatCode>General</c:formatCode>
                <c:ptCount val="36"/>
                <c:pt idx="0">
                  <c:v>0.99405200000000005</c:v>
                </c:pt>
                <c:pt idx="1">
                  <c:v>0.94945900000000005</c:v>
                </c:pt>
                <c:pt idx="2">
                  <c:v>0.89981500000000003</c:v>
                </c:pt>
                <c:pt idx="3">
                  <c:v>0.85002900000000003</c:v>
                </c:pt>
                <c:pt idx="4">
                  <c:v>0.79971199999999998</c:v>
                </c:pt>
                <c:pt idx="5">
                  <c:v>0.76054699999999997</c:v>
                </c:pt>
                <c:pt idx="6">
                  <c:v>0.73017500000000002</c:v>
                </c:pt>
                <c:pt idx="7">
                  <c:v>0.70082599999999995</c:v>
                </c:pt>
                <c:pt idx="8">
                  <c:v>0.67957400000000001</c:v>
                </c:pt>
                <c:pt idx="9">
                  <c:v>0.65954000000000002</c:v>
                </c:pt>
                <c:pt idx="10">
                  <c:v>0.640212</c:v>
                </c:pt>
                <c:pt idx="11">
                  <c:v>0.61966699999999997</c:v>
                </c:pt>
                <c:pt idx="12">
                  <c:v>0.60057199999999999</c:v>
                </c:pt>
                <c:pt idx="13">
                  <c:v>0.59050499999999995</c:v>
                </c:pt>
                <c:pt idx="14">
                  <c:v>0.58088600000000001</c:v>
                </c:pt>
                <c:pt idx="15">
                  <c:v>0.571052</c:v>
                </c:pt>
                <c:pt idx="16">
                  <c:v>0.560832</c:v>
                </c:pt>
                <c:pt idx="17">
                  <c:v>0.55085499999999998</c:v>
                </c:pt>
                <c:pt idx="18">
                  <c:v>0.54095000000000004</c:v>
                </c:pt>
                <c:pt idx="19">
                  <c:v>0.53092300000000003</c:v>
                </c:pt>
                <c:pt idx="20">
                  <c:v>0.52022699999999999</c:v>
                </c:pt>
                <c:pt idx="21">
                  <c:v>0.51038399999999995</c:v>
                </c:pt>
                <c:pt idx="22">
                  <c:v>0.50042399999999998</c:v>
                </c:pt>
                <c:pt idx="23">
                  <c:v>0.49042999999999998</c:v>
                </c:pt>
                <c:pt idx="24">
                  <c:v>0.47982999999999998</c:v>
                </c:pt>
                <c:pt idx="25">
                  <c:v>0.46981499999999998</c:v>
                </c:pt>
                <c:pt idx="26">
                  <c:v>0.45987099999999997</c:v>
                </c:pt>
                <c:pt idx="27">
                  <c:v>0.44963999999999998</c:v>
                </c:pt>
                <c:pt idx="28">
                  <c:v>0.43981799999999999</c:v>
                </c:pt>
                <c:pt idx="29">
                  <c:v>0.42985200000000001</c:v>
                </c:pt>
                <c:pt idx="30">
                  <c:v>0.41977599999999998</c:v>
                </c:pt>
                <c:pt idx="31">
                  <c:v>0.41105000000000003</c:v>
                </c:pt>
                <c:pt idx="32">
                  <c:v>0.39961999999999998</c:v>
                </c:pt>
                <c:pt idx="33">
                  <c:v>0.30076599999999998</c:v>
                </c:pt>
                <c:pt idx="34">
                  <c:v>0.200235</c:v>
                </c:pt>
                <c:pt idx="35">
                  <c:v>0.100269</c:v>
                </c:pt>
              </c:numCache>
            </c:numRef>
          </c:xVal>
          <c:yVal>
            <c:numRef>
              <c:f>Isotherms!$AY$6:$AY$41</c:f>
              <c:numCache>
                <c:formatCode>General</c:formatCode>
                <c:ptCount val="36"/>
                <c:pt idx="0">
                  <c:v>730.50959999999998</c:v>
                </c:pt>
                <c:pt idx="1">
                  <c:v>728.18239999999992</c:v>
                </c:pt>
                <c:pt idx="2">
                  <c:v>727.02610000000004</c:v>
                </c:pt>
                <c:pt idx="3">
                  <c:v>725.92650000000003</c:v>
                </c:pt>
                <c:pt idx="4">
                  <c:v>724.69759999999997</c:v>
                </c:pt>
                <c:pt idx="5">
                  <c:v>723.68129999999996</c:v>
                </c:pt>
                <c:pt idx="6">
                  <c:v>722.85969999999998</c:v>
                </c:pt>
                <c:pt idx="7">
                  <c:v>721.99540000000002</c:v>
                </c:pt>
                <c:pt idx="8">
                  <c:v>721.28150000000005</c:v>
                </c:pt>
                <c:pt idx="9">
                  <c:v>720.55250000000001</c:v>
                </c:pt>
                <c:pt idx="10">
                  <c:v>719.83010000000002</c:v>
                </c:pt>
                <c:pt idx="11">
                  <c:v>718.30169999999998</c:v>
                </c:pt>
                <c:pt idx="12">
                  <c:v>708.41570000000002</c:v>
                </c:pt>
                <c:pt idx="13">
                  <c:v>673.32479999999998</c:v>
                </c:pt>
                <c:pt idx="14">
                  <c:v>619.59739999999999</c:v>
                </c:pt>
                <c:pt idx="15">
                  <c:v>572.89969999999994</c:v>
                </c:pt>
                <c:pt idx="16">
                  <c:v>539.44849999999997</c:v>
                </c:pt>
                <c:pt idx="17">
                  <c:v>518.88819999999998</c:v>
                </c:pt>
                <c:pt idx="18">
                  <c:v>508.86630000000002</c:v>
                </c:pt>
                <c:pt idx="19">
                  <c:v>502.57420000000002</c:v>
                </c:pt>
                <c:pt idx="20">
                  <c:v>497.54579999999999</c:v>
                </c:pt>
                <c:pt idx="21">
                  <c:v>493.91949999999997</c:v>
                </c:pt>
                <c:pt idx="22">
                  <c:v>490.67430000000002</c:v>
                </c:pt>
                <c:pt idx="23">
                  <c:v>487.75490000000002</c:v>
                </c:pt>
                <c:pt idx="24">
                  <c:v>484.83940000000001</c:v>
                </c:pt>
                <c:pt idx="25">
                  <c:v>482.12760000000003</c:v>
                </c:pt>
                <c:pt idx="26">
                  <c:v>479.57280000000003</c:v>
                </c:pt>
                <c:pt idx="27">
                  <c:v>477.06830000000002</c:v>
                </c:pt>
                <c:pt idx="28">
                  <c:v>474.32230000000004</c:v>
                </c:pt>
                <c:pt idx="29">
                  <c:v>471.61810000000003</c:v>
                </c:pt>
                <c:pt idx="30">
                  <c:v>469.11850000000004</c:v>
                </c:pt>
                <c:pt idx="31">
                  <c:v>467.10980000000001</c:v>
                </c:pt>
                <c:pt idx="32">
                  <c:v>464.56540000000001</c:v>
                </c:pt>
                <c:pt idx="33">
                  <c:v>444.11810000000003</c:v>
                </c:pt>
                <c:pt idx="34">
                  <c:v>423.50130000000001</c:v>
                </c:pt>
                <c:pt idx="35">
                  <c:v>398.85929999999996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AA2-469E-8B1B-A042FABAD554}"/>
            </c:ext>
          </c:extLst>
        </c:ser>
        <c:ser>
          <c:idx val="0"/>
          <c:order val="4"/>
          <c:tx>
            <c:v>5% Ni KIT-6 Ads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Isotherms!$BA$6:$BA$29</c:f>
              <c:numCache>
                <c:formatCode>0.00E+00</c:formatCode>
                <c:ptCount val="24"/>
                <c:pt idx="0">
                  <c:v>1.50242E-2</c:v>
                </c:pt>
                <c:pt idx="1">
                  <c:v>3.5291700000000002E-2</c:v>
                </c:pt>
                <c:pt idx="2">
                  <c:v>4.94215E-2</c:v>
                </c:pt>
                <c:pt idx="3">
                  <c:v>6.9235900000000003E-2</c:v>
                </c:pt>
                <c:pt idx="4">
                  <c:v>8.9751700000000004E-2</c:v>
                </c:pt>
                <c:pt idx="5">
                  <c:v>0.10016</c:v>
                </c:pt>
                <c:pt idx="6">
                  <c:v>0.14951600000000001</c:v>
                </c:pt>
                <c:pt idx="7">
                  <c:v>0.199603</c:v>
                </c:pt>
                <c:pt idx="8">
                  <c:v>0.24959400000000001</c:v>
                </c:pt>
                <c:pt idx="9">
                  <c:v>0.29938399999999998</c:v>
                </c:pt>
                <c:pt idx="10">
                  <c:v>0.34946500000000003</c:v>
                </c:pt>
                <c:pt idx="11">
                  <c:v>0.39898800000000001</c:v>
                </c:pt>
                <c:pt idx="12">
                  <c:v>0.45006400000000002</c:v>
                </c:pt>
                <c:pt idx="13">
                  <c:v>0.50034000000000001</c:v>
                </c:pt>
                <c:pt idx="14">
                  <c:v>0.55000499999999997</c:v>
                </c:pt>
                <c:pt idx="15">
                  <c:v>0.59922900000000001</c:v>
                </c:pt>
                <c:pt idx="16">
                  <c:v>0.649119</c:v>
                </c:pt>
                <c:pt idx="17">
                  <c:v>0.69958500000000001</c:v>
                </c:pt>
                <c:pt idx="18">
                  <c:v>0.75017199999999995</c:v>
                </c:pt>
                <c:pt idx="19">
                  <c:v>0.800427</c:v>
                </c:pt>
                <c:pt idx="20">
                  <c:v>0.85071600000000003</c:v>
                </c:pt>
                <c:pt idx="21">
                  <c:v>0.90064500000000003</c:v>
                </c:pt>
                <c:pt idx="22">
                  <c:v>0.95075500000000002</c:v>
                </c:pt>
                <c:pt idx="23">
                  <c:v>0.99474300000000004</c:v>
                </c:pt>
              </c:numCache>
            </c:numRef>
          </c:xVal>
          <c:yVal>
            <c:numRef>
              <c:f>Isotherms!$BC$6:$BC$29</c:f>
              <c:numCache>
                <c:formatCode>0.00E+00</c:formatCode>
                <c:ptCount val="24"/>
                <c:pt idx="0">
                  <c:v>601.55669999999998</c:v>
                </c:pt>
                <c:pt idx="1">
                  <c:v>617.44219999999996</c:v>
                </c:pt>
                <c:pt idx="2">
                  <c:v>624.64269999999999</c:v>
                </c:pt>
                <c:pt idx="3">
                  <c:v>632.54219999999998</c:v>
                </c:pt>
                <c:pt idx="4">
                  <c:v>639.27409999999998</c:v>
                </c:pt>
                <c:pt idx="5">
                  <c:v>642.303</c:v>
                </c:pt>
                <c:pt idx="6">
                  <c:v>654.82449999999994</c:v>
                </c:pt>
                <c:pt idx="7">
                  <c:v>665.69650000000001</c:v>
                </c:pt>
                <c:pt idx="8">
                  <c:v>675.70230000000004</c:v>
                </c:pt>
                <c:pt idx="9">
                  <c:v>685.35550000000001</c:v>
                </c:pt>
                <c:pt idx="10">
                  <c:v>695.22350000000006</c:v>
                </c:pt>
                <c:pt idx="11">
                  <c:v>705.57359999999994</c:v>
                </c:pt>
                <c:pt idx="12">
                  <c:v>716.91229999999996</c:v>
                </c:pt>
                <c:pt idx="13">
                  <c:v>729.61860000000001</c:v>
                </c:pt>
                <c:pt idx="14">
                  <c:v>745.96910000000003</c:v>
                </c:pt>
                <c:pt idx="15">
                  <c:v>780.30020000000002</c:v>
                </c:pt>
                <c:pt idx="16">
                  <c:v>907.41789999999992</c:v>
                </c:pt>
                <c:pt idx="17">
                  <c:v>949.83680000000004</c:v>
                </c:pt>
                <c:pt idx="18">
                  <c:v>951.55050000000006</c:v>
                </c:pt>
                <c:pt idx="19">
                  <c:v>952.92509999999993</c:v>
                </c:pt>
                <c:pt idx="20">
                  <c:v>954.18360000000007</c:v>
                </c:pt>
                <c:pt idx="21">
                  <c:v>955.40350000000001</c:v>
                </c:pt>
                <c:pt idx="22">
                  <c:v>956.56580000000008</c:v>
                </c:pt>
                <c:pt idx="23">
                  <c:v>958.61290000000008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AA2-469E-8B1B-A042FABAD554}"/>
            </c:ext>
          </c:extLst>
        </c:ser>
        <c:ser>
          <c:idx val="3"/>
          <c:order val="5"/>
          <c:tx>
            <c:v>5% Ni KIT-6 Des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Isotherms!$BD$6:$BD$41</c:f>
              <c:numCache>
                <c:formatCode>0.00E+00</c:formatCode>
                <c:ptCount val="36"/>
                <c:pt idx="0">
                  <c:v>0.99365300000000001</c:v>
                </c:pt>
                <c:pt idx="1">
                  <c:v>0.94992900000000002</c:v>
                </c:pt>
                <c:pt idx="2">
                  <c:v>0.90103900000000003</c:v>
                </c:pt>
                <c:pt idx="3">
                  <c:v>0.84993799999999997</c:v>
                </c:pt>
                <c:pt idx="4">
                  <c:v>0.80083599999999999</c:v>
                </c:pt>
                <c:pt idx="5">
                  <c:v>0.76083800000000001</c:v>
                </c:pt>
                <c:pt idx="6">
                  <c:v>0.73016599999999998</c:v>
                </c:pt>
                <c:pt idx="7">
                  <c:v>0.70036299999999996</c:v>
                </c:pt>
                <c:pt idx="8">
                  <c:v>0.67975099999999999</c:v>
                </c:pt>
                <c:pt idx="9">
                  <c:v>0.66008699999999998</c:v>
                </c:pt>
                <c:pt idx="10">
                  <c:v>0.64042500000000002</c:v>
                </c:pt>
                <c:pt idx="11">
                  <c:v>0.62040300000000004</c:v>
                </c:pt>
                <c:pt idx="12">
                  <c:v>0.60105399999999998</c:v>
                </c:pt>
                <c:pt idx="13">
                  <c:v>0.59060100000000004</c:v>
                </c:pt>
                <c:pt idx="14">
                  <c:v>0.580905</c:v>
                </c:pt>
                <c:pt idx="15">
                  <c:v>0.57093499999999997</c:v>
                </c:pt>
                <c:pt idx="16">
                  <c:v>0.56045900000000004</c:v>
                </c:pt>
                <c:pt idx="17">
                  <c:v>0.55036499999999999</c:v>
                </c:pt>
                <c:pt idx="18">
                  <c:v>0.54086999999999996</c:v>
                </c:pt>
                <c:pt idx="19">
                  <c:v>0.53089699999999995</c:v>
                </c:pt>
                <c:pt idx="20">
                  <c:v>0.51998599999999995</c:v>
                </c:pt>
                <c:pt idx="21">
                  <c:v>0.51044400000000001</c:v>
                </c:pt>
                <c:pt idx="22">
                  <c:v>0.49985600000000002</c:v>
                </c:pt>
                <c:pt idx="23">
                  <c:v>0.48987700000000001</c:v>
                </c:pt>
                <c:pt idx="24">
                  <c:v>0.47997099999999998</c:v>
                </c:pt>
                <c:pt idx="25">
                  <c:v>0.46989199999999998</c:v>
                </c:pt>
                <c:pt idx="26">
                  <c:v>0.45957700000000001</c:v>
                </c:pt>
                <c:pt idx="27">
                  <c:v>0.44946700000000001</c:v>
                </c:pt>
                <c:pt idx="28">
                  <c:v>0.43970300000000001</c:v>
                </c:pt>
                <c:pt idx="29">
                  <c:v>0.42967499999999997</c:v>
                </c:pt>
                <c:pt idx="30">
                  <c:v>0.41962100000000002</c:v>
                </c:pt>
                <c:pt idx="31">
                  <c:v>0.40915699999999999</c:v>
                </c:pt>
                <c:pt idx="32">
                  <c:v>0.40091199999999999</c:v>
                </c:pt>
                <c:pt idx="33">
                  <c:v>0.30009400000000003</c:v>
                </c:pt>
                <c:pt idx="34">
                  <c:v>0.19956599999999999</c:v>
                </c:pt>
                <c:pt idx="35">
                  <c:v>0.100424</c:v>
                </c:pt>
              </c:numCache>
            </c:numRef>
          </c:xVal>
          <c:yVal>
            <c:numRef>
              <c:f>Isotherms!$BF$6:$BF$41</c:f>
              <c:numCache>
                <c:formatCode>0.00E+00</c:formatCode>
                <c:ptCount val="36"/>
                <c:pt idx="0">
                  <c:v>958.57130000000006</c:v>
                </c:pt>
                <c:pt idx="1">
                  <c:v>956.4796</c:v>
                </c:pt>
                <c:pt idx="2">
                  <c:v>955.24469999999997</c:v>
                </c:pt>
                <c:pt idx="3">
                  <c:v>953.94029999999998</c:v>
                </c:pt>
                <c:pt idx="4">
                  <c:v>952.66460000000006</c:v>
                </c:pt>
                <c:pt idx="5">
                  <c:v>951.80029999999999</c:v>
                </c:pt>
                <c:pt idx="6">
                  <c:v>950.91059999999993</c:v>
                </c:pt>
                <c:pt idx="7">
                  <c:v>949.95370000000003</c:v>
                </c:pt>
                <c:pt idx="8">
                  <c:v>949.24749999999995</c:v>
                </c:pt>
                <c:pt idx="9">
                  <c:v>948.54039999999998</c:v>
                </c:pt>
                <c:pt idx="10">
                  <c:v>947.76420000000007</c:v>
                </c:pt>
                <c:pt idx="11">
                  <c:v>946.33770000000004</c:v>
                </c:pt>
                <c:pt idx="12">
                  <c:v>936.44010000000003</c:v>
                </c:pt>
                <c:pt idx="13">
                  <c:v>901.58040000000005</c:v>
                </c:pt>
                <c:pt idx="14">
                  <c:v>856.28009999999995</c:v>
                </c:pt>
                <c:pt idx="15">
                  <c:v>811.52530000000002</c:v>
                </c:pt>
                <c:pt idx="16">
                  <c:v>777.10480000000007</c:v>
                </c:pt>
                <c:pt idx="17">
                  <c:v>757.46980000000008</c:v>
                </c:pt>
                <c:pt idx="18">
                  <c:v>747.7894</c:v>
                </c:pt>
                <c:pt idx="19">
                  <c:v>741.82950000000005</c:v>
                </c:pt>
                <c:pt idx="20">
                  <c:v>737.06759999999997</c:v>
                </c:pt>
                <c:pt idx="21">
                  <c:v>733.92660000000001</c:v>
                </c:pt>
                <c:pt idx="22">
                  <c:v>730.78679999999997</c:v>
                </c:pt>
                <c:pt idx="23">
                  <c:v>728.00490000000002</c:v>
                </c:pt>
                <c:pt idx="24">
                  <c:v>725.30709999999999</c:v>
                </c:pt>
                <c:pt idx="25">
                  <c:v>722.71600000000001</c:v>
                </c:pt>
                <c:pt idx="26">
                  <c:v>720.09670000000006</c:v>
                </c:pt>
                <c:pt idx="27">
                  <c:v>717.37919999999997</c:v>
                </c:pt>
                <c:pt idx="28">
                  <c:v>714.64030000000002</c:v>
                </c:pt>
                <c:pt idx="29">
                  <c:v>711.88290000000006</c:v>
                </c:pt>
                <c:pt idx="30">
                  <c:v>709.39449999999999</c:v>
                </c:pt>
                <c:pt idx="31">
                  <c:v>707.11699999999996</c:v>
                </c:pt>
                <c:pt idx="32">
                  <c:v>705.35770000000002</c:v>
                </c:pt>
                <c:pt idx="33">
                  <c:v>684.67949999999996</c:v>
                </c:pt>
                <c:pt idx="34">
                  <c:v>664.48009999999999</c:v>
                </c:pt>
                <c:pt idx="35">
                  <c:v>640.89570000000003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AA2-469E-8B1B-A042FABAD554}"/>
            </c:ext>
          </c:extLst>
        </c:ser>
        <c:ser>
          <c:idx val="6"/>
          <c:order val="6"/>
          <c:tx>
            <c:v>Adsorption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Isotherms!$BH$6:$BH$29</c:f>
              <c:numCache>
                <c:formatCode>0.00E+00</c:formatCode>
                <c:ptCount val="24"/>
                <c:pt idx="0">
                  <c:v>1.50303E-2</c:v>
                </c:pt>
                <c:pt idx="1">
                  <c:v>3.4850800000000001E-2</c:v>
                </c:pt>
                <c:pt idx="2">
                  <c:v>4.9074300000000001E-2</c:v>
                </c:pt>
                <c:pt idx="3">
                  <c:v>7.0371100000000006E-2</c:v>
                </c:pt>
                <c:pt idx="4">
                  <c:v>8.9530100000000001E-2</c:v>
                </c:pt>
                <c:pt idx="5">
                  <c:v>9.9658800000000006E-2</c:v>
                </c:pt>
                <c:pt idx="6">
                  <c:v>0.149121</c:v>
                </c:pt>
                <c:pt idx="7">
                  <c:v>0.19914200000000001</c:v>
                </c:pt>
                <c:pt idx="8">
                  <c:v>0.24904699999999999</c:v>
                </c:pt>
                <c:pt idx="9">
                  <c:v>0.29931600000000003</c:v>
                </c:pt>
                <c:pt idx="10">
                  <c:v>0.34911300000000001</c:v>
                </c:pt>
                <c:pt idx="11">
                  <c:v>0.39903300000000003</c:v>
                </c:pt>
                <c:pt idx="12">
                  <c:v>0.44947199999999998</c:v>
                </c:pt>
                <c:pt idx="13">
                  <c:v>0.49965799999999999</c:v>
                </c:pt>
                <c:pt idx="14">
                  <c:v>0.55003100000000005</c:v>
                </c:pt>
                <c:pt idx="15">
                  <c:v>0.59941900000000004</c:v>
                </c:pt>
                <c:pt idx="16">
                  <c:v>0.649204</c:v>
                </c:pt>
                <c:pt idx="17">
                  <c:v>0.69897299999999996</c:v>
                </c:pt>
                <c:pt idx="18">
                  <c:v>0.75067399999999995</c:v>
                </c:pt>
                <c:pt idx="19">
                  <c:v>0.80063200000000001</c:v>
                </c:pt>
                <c:pt idx="20">
                  <c:v>0.85032200000000002</c:v>
                </c:pt>
                <c:pt idx="21">
                  <c:v>0.90089200000000003</c:v>
                </c:pt>
                <c:pt idx="22">
                  <c:v>0.94903999999999999</c:v>
                </c:pt>
                <c:pt idx="23">
                  <c:v>0.99597400000000003</c:v>
                </c:pt>
              </c:numCache>
            </c:numRef>
          </c:xVal>
          <c:yVal>
            <c:numRef>
              <c:f>Isotherms!$BJ$6:$BJ$29</c:f>
              <c:numCache>
                <c:formatCode>0.00E+00</c:formatCode>
                <c:ptCount val="24"/>
                <c:pt idx="0">
                  <c:v>842.86990000000003</c:v>
                </c:pt>
                <c:pt idx="1">
                  <c:v>856.65340000000003</c:v>
                </c:pt>
                <c:pt idx="2">
                  <c:v>863.08150000000001</c:v>
                </c:pt>
                <c:pt idx="3">
                  <c:v>870.54079999999999</c:v>
                </c:pt>
                <c:pt idx="4">
                  <c:v>876.01469999999995</c:v>
                </c:pt>
                <c:pt idx="5">
                  <c:v>878.64930000000004</c:v>
                </c:pt>
                <c:pt idx="6">
                  <c:v>889.7038</c:v>
                </c:pt>
                <c:pt idx="7">
                  <c:v>899.30430000000001</c:v>
                </c:pt>
                <c:pt idx="8">
                  <c:v>908.17190000000005</c:v>
                </c:pt>
                <c:pt idx="9">
                  <c:v>916.93180000000007</c:v>
                </c:pt>
                <c:pt idx="10">
                  <c:v>925.78480000000002</c:v>
                </c:pt>
                <c:pt idx="11">
                  <c:v>935.1395</c:v>
                </c:pt>
                <c:pt idx="12">
                  <c:v>945.34659999999997</c:v>
                </c:pt>
                <c:pt idx="13">
                  <c:v>956.86259999999993</c:v>
                </c:pt>
                <c:pt idx="14">
                  <c:v>970.87049999999999</c:v>
                </c:pt>
                <c:pt idx="15">
                  <c:v>994.27269999999999</c:v>
                </c:pt>
                <c:pt idx="16">
                  <c:v>1085.4745</c:v>
                </c:pt>
                <c:pt idx="17">
                  <c:v>1137.5147999999999</c:v>
                </c:pt>
                <c:pt idx="18">
                  <c:v>1138.8571999999999</c:v>
                </c:pt>
                <c:pt idx="19">
                  <c:v>1140.0039999999999</c:v>
                </c:pt>
                <c:pt idx="20">
                  <c:v>1141.0403999999999</c:v>
                </c:pt>
                <c:pt idx="21">
                  <c:v>1141.922</c:v>
                </c:pt>
                <c:pt idx="22">
                  <c:v>1142.8312000000001</c:v>
                </c:pt>
                <c:pt idx="23">
                  <c:v>1144.5594000000001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AA2-469E-8B1B-A042FABAD554}"/>
            </c:ext>
          </c:extLst>
        </c:ser>
        <c:ser>
          <c:idx val="7"/>
          <c:order val="7"/>
          <c:tx>
            <c:v>Desorption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Isotherms!$BK$6:$BK$41</c:f>
              <c:numCache>
                <c:formatCode>0.00E+00</c:formatCode>
                <c:ptCount val="36"/>
                <c:pt idx="0">
                  <c:v>0.99396799999999996</c:v>
                </c:pt>
                <c:pt idx="1">
                  <c:v>0.94959000000000005</c:v>
                </c:pt>
                <c:pt idx="2">
                  <c:v>0.90045699999999995</c:v>
                </c:pt>
                <c:pt idx="3">
                  <c:v>0.84952700000000003</c:v>
                </c:pt>
                <c:pt idx="4">
                  <c:v>0.80035000000000001</c:v>
                </c:pt>
                <c:pt idx="5">
                  <c:v>0.76073599999999997</c:v>
                </c:pt>
                <c:pt idx="6">
                  <c:v>0.73011700000000002</c:v>
                </c:pt>
                <c:pt idx="7">
                  <c:v>0.70110600000000001</c:v>
                </c:pt>
                <c:pt idx="8">
                  <c:v>0.67972900000000003</c:v>
                </c:pt>
                <c:pt idx="9">
                  <c:v>0.66017400000000004</c:v>
                </c:pt>
                <c:pt idx="10">
                  <c:v>0.63910400000000001</c:v>
                </c:pt>
                <c:pt idx="11">
                  <c:v>0.62106399999999995</c:v>
                </c:pt>
                <c:pt idx="12">
                  <c:v>0.60121500000000005</c:v>
                </c:pt>
                <c:pt idx="13">
                  <c:v>0.59077199999999996</c:v>
                </c:pt>
                <c:pt idx="14">
                  <c:v>0.58062400000000003</c:v>
                </c:pt>
                <c:pt idx="15">
                  <c:v>0.57118500000000005</c:v>
                </c:pt>
                <c:pt idx="16">
                  <c:v>0.56102700000000005</c:v>
                </c:pt>
                <c:pt idx="17">
                  <c:v>0.55120499999999995</c:v>
                </c:pt>
                <c:pt idx="18">
                  <c:v>0.54048200000000002</c:v>
                </c:pt>
                <c:pt idx="19">
                  <c:v>0.53037199999999995</c:v>
                </c:pt>
                <c:pt idx="20">
                  <c:v>0.52052900000000002</c:v>
                </c:pt>
                <c:pt idx="21">
                  <c:v>0.51070300000000002</c:v>
                </c:pt>
                <c:pt idx="22">
                  <c:v>0.50040700000000005</c:v>
                </c:pt>
                <c:pt idx="23">
                  <c:v>0.49009999999999998</c:v>
                </c:pt>
                <c:pt idx="24">
                  <c:v>0.48015600000000003</c:v>
                </c:pt>
                <c:pt idx="25">
                  <c:v>0.47005200000000003</c:v>
                </c:pt>
                <c:pt idx="26">
                  <c:v>0.45984399999999997</c:v>
                </c:pt>
                <c:pt idx="27">
                  <c:v>0.45034200000000002</c:v>
                </c:pt>
                <c:pt idx="28">
                  <c:v>0.44077499999999997</c:v>
                </c:pt>
                <c:pt idx="29">
                  <c:v>0.43070900000000001</c:v>
                </c:pt>
                <c:pt idx="30">
                  <c:v>0.42074699999999998</c:v>
                </c:pt>
                <c:pt idx="31">
                  <c:v>0.41047600000000001</c:v>
                </c:pt>
                <c:pt idx="32">
                  <c:v>0.40081499999999998</c:v>
                </c:pt>
                <c:pt idx="33">
                  <c:v>0.30032399999999998</c:v>
                </c:pt>
                <c:pt idx="34">
                  <c:v>0.19932</c:v>
                </c:pt>
                <c:pt idx="35">
                  <c:v>9.9632700000000005E-2</c:v>
                </c:pt>
              </c:numCache>
            </c:numRef>
          </c:xVal>
          <c:yVal>
            <c:numRef>
              <c:f>Isotherms!$BM$6:$BM$41</c:f>
              <c:numCache>
                <c:formatCode>0.00E+00</c:formatCode>
                <c:ptCount val="36"/>
                <c:pt idx="0">
                  <c:v>1144.3983000000001</c:v>
                </c:pt>
                <c:pt idx="1">
                  <c:v>1143.2417</c:v>
                </c:pt>
                <c:pt idx="2">
                  <c:v>1142.3152</c:v>
                </c:pt>
                <c:pt idx="3">
                  <c:v>1141.4078</c:v>
                </c:pt>
                <c:pt idx="4">
                  <c:v>1140.4096</c:v>
                </c:pt>
                <c:pt idx="5">
                  <c:v>1139.5179000000001</c:v>
                </c:pt>
                <c:pt idx="6">
                  <c:v>1138.7636</c:v>
                </c:pt>
                <c:pt idx="7">
                  <c:v>1138.1082000000001</c:v>
                </c:pt>
                <c:pt idx="8">
                  <c:v>1137.5971</c:v>
                </c:pt>
                <c:pt idx="9">
                  <c:v>1137.0217</c:v>
                </c:pt>
                <c:pt idx="10">
                  <c:v>1136.3416999999999</c:v>
                </c:pt>
                <c:pt idx="11">
                  <c:v>1135.0278000000001</c:v>
                </c:pt>
                <c:pt idx="12">
                  <c:v>1114.0741</c:v>
                </c:pt>
                <c:pt idx="13">
                  <c:v>1078.6453000000001</c:v>
                </c:pt>
                <c:pt idx="14">
                  <c:v>1039.2341000000001</c:v>
                </c:pt>
                <c:pt idx="15">
                  <c:v>1005.8551</c:v>
                </c:pt>
                <c:pt idx="16">
                  <c:v>986.85630000000003</c:v>
                </c:pt>
                <c:pt idx="17">
                  <c:v>977.54230000000007</c:v>
                </c:pt>
                <c:pt idx="18">
                  <c:v>971.73659999999995</c:v>
                </c:pt>
                <c:pt idx="19">
                  <c:v>968.03300000000002</c:v>
                </c:pt>
                <c:pt idx="20">
                  <c:v>965.5752</c:v>
                </c:pt>
                <c:pt idx="21">
                  <c:v>962.94759999999997</c:v>
                </c:pt>
                <c:pt idx="22">
                  <c:v>960.48099999999999</c:v>
                </c:pt>
                <c:pt idx="23">
                  <c:v>958.00760000000002</c:v>
                </c:pt>
                <c:pt idx="24">
                  <c:v>955.74189999999999</c:v>
                </c:pt>
                <c:pt idx="25">
                  <c:v>953.52559999999994</c:v>
                </c:pt>
                <c:pt idx="26">
                  <c:v>951.2133</c:v>
                </c:pt>
                <c:pt idx="27">
                  <c:v>948.76099999999997</c:v>
                </c:pt>
                <c:pt idx="28">
                  <c:v>945.93989999999997</c:v>
                </c:pt>
                <c:pt idx="29">
                  <c:v>943.15840000000003</c:v>
                </c:pt>
                <c:pt idx="30">
                  <c:v>940.42779999999993</c:v>
                </c:pt>
                <c:pt idx="31">
                  <c:v>937.98059999999998</c:v>
                </c:pt>
                <c:pt idx="32">
                  <c:v>935.73770000000002</c:v>
                </c:pt>
                <c:pt idx="33">
                  <c:v>917.05819999999994</c:v>
                </c:pt>
                <c:pt idx="34">
                  <c:v>898.88329999999996</c:v>
                </c:pt>
                <c:pt idx="35">
                  <c:v>877.90409999999997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AA2-469E-8B1B-A042FABAD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739872"/>
        <c:axId val="293741504"/>
      </c:scatterChart>
      <c:valAx>
        <c:axId val="2937398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Relative Pressure / P/P0</a:t>
                </a:r>
              </a:p>
            </c:rich>
          </c:tx>
          <c:layout>
            <c:manualLayout>
              <c:xMode val="edge"/>
              <c:yMode val="edge"/>
              <c:x val="0.36997747911369416"/>
              <c:y val="0.94644467592592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93741504"/>
        <c:crosses val="autoZero"/>
        <c:crossBetween val="midCat"/>
        <c:majorUnit val="0.2"/>
      </c:valAx>
      <c:valAx>
        <c:axId val="293741504"/>
        <c:scaling>
          <c:orientation val="minMax"/>
          <c:max val="12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Volume / cm</a:t>
                </a:r>
                <a:r>
                  <a:rPr lang="en-GB" sz="1200" baseline="30000"/>
                  <a:t>3</a:t>
                </a:r>
                <a:r>
                  <a:rPr lang="en-GB" sz="1200"/>
                  <a:t> g</a:t>
                </a:r>
                <a:r>
                  <a:rPr lang="en-GB" sz="12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7.2141905799733624E-3"/>
              <c:y val="0.2757708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93739872"/>
        <c:crosses val="autoZero"/>
        <c:crossBetween val="midCat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582333333333332"/>
          <c:y val="2.4135277777777776E-2"/>
          <c:w val="0.4600669444444444"/>
          <c:h val="0.1263157407407407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ysClr val="windowText" lastClr="000000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BJH!$D$5:$D$35</c:f>
              <c:numCache>
                <c:formatCode>General</c:formatCode>
                <c:ptCount val="31"/>
                <c:pt idx="0">
                  <c:v>1.8113999999999999</c:v>
                </c:pt>
                <c:pt idx="1">
                  <c:v>2.3222999999999998</c:v>
                </c:pt>
                <c:pt idx="2">
                  <c:v>2.9062000000000001</c:v>
                </c:pt>
                <c:pt idx="3">
                  <c:v>3.2654999999999998</c:v>
                </c:pt>
                <c:pt idx="4">
                  <c:v>3.3380999999999998</c:v>
                </c:pt>
                <c:pt idx="5">
                  <c:v>3.4115000000000002</c:v>
                </c:pt>
                <c:pt idx="6">
                  <c:v>3.4809000000000001</c:v>
                </c:pt>
                <c:pt idx="7">
                  <c:v>3.5602999999999998</c:v>
                </c:pt>
                <c:pt idx="8">
                  <c:v>3.6503999999999999</c:v>
                </c:pt>
                <c:pt idx="9">
                  <c:v>3.7347999999999999</c:v>
                </c:pt>
                <c:pt idx="10">
                  <c:v>3.8186</c:v>
                </c:pt>
                <c:pt idx="11">
                  <c:v>3.9058000000000002</c:v>
                </c:pt>
                <c:pt idx="12">
                  <c:v>3.9990999999999999</c:v>
                </c:pt>
                <c:pt idx="13">
                  <c:v>4.0961999999999996</c:v>
                </c:pt>
                <c:pt idx="14">
                  <c:v>4.1985999999999999</c:v>
                </c:pt>
                <c:pt idx="15">
                  <c:v>4.3040000000000003</c:v>
                </c:pt>
                <c:pt idx="16">
                  <c:v>4.4138000000000002</c:v>
                </c:pt>
                <c:pt idx="17">
                  <c:v>4.5286</c:v>
                </c:pt>
                <c:pt idx="18">
                  <c:v>4.6397000000000004</c:v>
                </c:pt>
                <c:pt idx="19">
                  <c:v>4.7596999999999996</c:v>
                </c:pt>
                <c:pt idx="20">
                  <c:v>4.8838999999999997</c:v>
                </c:pt>
                <c:pt idx="21">
                  <c:v>5.0141999999999998</c:v>
                </c:pt>
                <c:pt idx="22">
                  <c:v>5.1573000000000002</c:v>
                </c:pt>
                <c:pt idx="23">
                  <c:v>5.3691000000000004</c:v>
                </c:pt>
                <c:pt idx="24">
                  <c:v>5.6826999999999996</c:v>
                </c:pt>
                <c:pt idx="25">
                  <c:v>6.0396999999999998</c:v>
                </c:pt>
                <c:pt idx="26">
                  <c:v>6.4196</c:v>
                </c:pt>
                <c:pt idx="27">
                  <c:v>6.8379000000000003</c:v>
                </c:pt>
                <c:pt idx="28">
                  <c:v>7.4459</c:v>
                </c:pt>
                <c:pt idx="29">
                  <c:v>8.3463999999999992</c:v>
                </c:pt>
                <c:pt idx="30">
                  <c:v>9.7166999999999994</c:v>
                </c:pt>
              </c:numCache>
            </c:numRef>
          </c:xVal>
          <c:yVal>
            <c:numRef>
              <c:f>BJH!$E$5:$E$35</c:f>
              <c:numCache>
                <c:formatCode>General</c:formatCode>
                <c:ptCount val="31"/>
                <c:pt idx="0">
                  <c:v>0.10602</c:v>
                </c:pt>
                <c:pt idx="1">
                  <c:v>5.2270999999999998E-2</c:v>
                </c:pt>
                <c:pt idx="2">
                  <c:v>4.1445000000000003E-2</c:v>
                </c:pt>
                <c:pt idx="3">
                  <c:v>6.9153000000000006E-2</c:v>
                </c:pt>
                <c:pt idx="4">
                  <c:v>7.1456000000000006E-2</c:v>
                </c:pt>
                <c:pt idx="5">
                  <c:v>7.4193999999999996E-2</c:v>
                </c:pt>
                <c:pt idx="6">
                  <c:v>6.6625E-3</c:v>
                </c:pt>
                <c:pt idx="7">
                  <c:v>0.10427</c:v>
                </c:pt>
                <c:pt idx="8">
                  <c:v>0.57779000000000003</c:v>
                </c:pt>
                <c:pt idx="9">
                  <c:v>2.4363999999999999</c:v>
                </c:pt>
                <c:pt idx="10">
                  <c:v>1.3752</c:v>
                </c:pt>
                <c:pt idx="11">
                  <c:v>1.3033999999999999</c:v>
                </c:pt>
                <c:pt idx="12">
                  <c:v>1.7445999999999999</c:v>
                </c:pt>
                <c:pt idx="13">
                  <c:v>1.9499</c:v>
                </c:pt>
                <c:pt idx="14">
                  <c:v>2.9497</c:v>
                </c:pt>
                <c:pt idx="15">
                  <c:v>3.4996</c:v>
                </c:pt>
                <c:pt idx="16">
                  <c:v>4.8186999999999998</c:v>
                </c:pt>
                <c:pt idx="17">
                  <c:v>6.0663999999999998</c:v>
                </c:pt>
                <c:pt idx="18">
                  <c:v>6.8792</c:v>
                </c:pt>
                <c:pt idx="19">
                  <c:v>5.9837999999999996</c:v>
                </c:pt>
                <c:pt idx="20">
                  <c:v>4.3372000000000002</c:v>
                </c:pt>
                <c:pt idx="21">
                  <c:v>2.4239000000000002</c:v>
                </c:pt>
                <c:pt idx="22">
                  <c:v>1.4209000000000001</c:v>
                </c:pt>
                <c:pt idx="23">
                  <c:v>0.48793999999999998</c:v>
                </c:pt>
                <c:pt idx="24">
                  <c:v>0.23702000000000001</c:v>
                </c:pt>
                <c:pt idx="25">
                  <c:v>0.15579000000000001</c:v>
                </c:pt>
                <c:pt idx="26">
                  <c:v>0.12511</c:v>
                </c:pt>
                <c:pt idx="27">
                  <c:v>9.0481000000000006E-2</c:v>
                </c:pt>
                <c:pt idx="28">
                  <c:v>9.3100000000000002E-2</c:v>
                </c:pt>
                <c:pt idx="29">
                  <c:v>7.0664000000000005E-2</c:v>
                </c:pt>
                <c:pt idx="30">
                  <c:v>5.9628E-2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D5-4386-93B2-8264F18C4EC9}"/>
            </c:ext>
          </c:extLst>
        </c:ser>
        <c:ser>
          <c:idx val="2"/>
          <c:order val="1"/>
          <c:tx>
            <c:v>2.5%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BJH!$H$5:$H$35</c:f>
              <c:numCache>
                <c:formatCode>0.0000</c:formatCode>
                <c:ptCount val="31"/>
                <c:pt idx="0">
                  <c:v>1.8123</c:v>
                </c:pt>
                <c:pt idx="1">
                  <c:v>2.3262</c:v>
                </c:pt>
                <c:pt idx="2">
                  <c:v>2.9049</c:v>
                </c:pt>
                <c:pt idx="3">
                  <c:v>3.2582</c:v>
                </c:pt>
                <c:pt idx="4">
                  <c:v>3.3311999999999999</c:v>
                </c:pt>
                <c:pt idx="5">
                  <c:v>3.4055</c:v>
                </c:pt>
                <c:pt idx="6">
                  <c:v>3.4828000000000001</c:v>
                </c:pt>
                <c:pt idx="7">
                  <c:v>3.5608</c:v>
                </c:pt>
                <c:pt idx="8">
                  <c:v>3.6465999999999998</c:v>
                </c:pt>
                <c:pt idx="9">
                  <c:v>3.7330000000000001</c:v>
                </c:pt>
                <c:pt idx="10">
                  <c:v>3.8178000000000001</c:v>
                </c:pt>
                <c:pt idx="11">
                  <c:v>3.9083000000000001</c:v>
                </c:pt>
                <c:pt idx="12">
                  <c:v>4.0022000000000002</c:v>
                </c:pt>
                <c:pt idx="13">
                  <c:v>4.0971000000000002</c:v>
                </c:pt>
                <c:pt idx="14">
                  <c:v>4.2000999999999999</c:v>
                </c:pt>
                <c:pt idx="15">
                  <c:v>4.3047000000000004</c:v>
                </c:pt>
                <c:pt idx="16">
                  <c:v>4.4116999999999997</c:v>
                </c:pt>
                <c:pt idx="17">
                  <c:v>4.5255999999999998</c:v>
                </c:pt>
                <c:pt idx="18">
                  <c:v>4.6441999999999997</c:v>
                </c:pt>
                <c:pt idx="19">
                  <c:v>4.7652000000000001</c:v>
                </c:pt>
                <c:pt idx="20">
                  <c:v>4.8932000000000002</c:v>
                </c:pt>
                <c:pt idx="21">
                  <c:v>5.0202999999999998</c:v>
                </c:pt>
                <c:pt idx="22">
                  <c:v>5.1467999999999998</c:v>
                </c:pt>
                <c:pt idx="23">
                  <c:v>5.3701999999999996</c:v>
                </c:pt>
                <c:pt idx="24">
                  <c:v>5.6932999999999998</c:v>
                </c:pt>
                <c:pt idx="25">
                  <c:v>6.0401999999999996</c:v>
                </c:pt>
                <c:pt idx="26">
                  <c:v>6.4208999999999996</c:v>
                </c:pt>
                <c:pt idx="27">
                  <c:v>6.8478000000000003</c:v>
                </c:pt>
                <c:pt idx="28">
                  <c:v>7.4641999999999999</c:v>
                </c:pt>
                <c:pt idx="29">
                  <c:v>8.3590999999999998</c:v>
                </c:pt>
                <c:pt idx="30">
                  <c:v>9.7177000000000007</c:v>
                </c:pt>
              </c:numCache>
            </c:numRef>
          </c:xVal>
          <c:yVal>
            <c:numRef>
              <c:f>BJH!$J$5:$J$35</c:f>
              <c:numCache>
                <c:formatCode>General</c:formatCode>
                <c:ptCount val="31"/>
                <c:pt idx="0">
                  <c:v>4.0809059999999997</c:v>
                </c:pt>
                <c:pt idx="1">
                  <c:v>4.0569730000000002</c:v>
                </c:pt>
                <c:pt idx="2">
                  <c:v>4.056953</c:v>
                </c:pt>
                <c:pt idx="3">
                  <c:v>4.10886</c:v>
                </c:pt>
                <c:pt idx="4">
                  <c:v>4.0744999999999996</c:v>
                </c:pt>
                <c:pt idx="5">
                  <c:v>4.0741550000000002</c:v>
                </c:pt>
                <c:pt idx="6">
                  <c:v>4.0289320000000002</c:v>
                </c:pt>
                <c:pt idx="7">
                  <c:v>4.1312600000000002</c:v>
                </c:pt>
                <c:pt idx="8">
                  <c:v>4.3167499999999999</c:v>
                </c:pt>
                <c:pt idx="9">
                  <c:v>4.9843500000000001</c:v>
                </c:pt>
                <c:pt idx="10">
                  <c:v>4.6163299999999996</c:v>
                </c:pt>
                <c:pt idx="11">
                  <c:v>4.7380500000000003</c:v>
                </c:pt>
                <c:pt idx="12">
                  <c:v>4.7976099999999997</c:v>
                </c:pt>
                <c:pt idx="13">
                  <c:v>5.4696999999999996</c:v>
                </c:pt>
                <c:pt idx="14">
                  <c:v>6.0435999999999996</c:v>
                </c:pt>
                <c:pt idx="15">
                  <c:v>6.8787000000000003</c:v>
                </c:pt>
                <c:pt idx="16">
                  <c:v>8.5843999999999987</c:v>
                </c:pt>
                <c:pt idx="17">
                  <c:v>9.8116000000000003</c:v>
                </c:pt>
                <c:pt idx="18">
                  <c:v>11.1492</c:v>
                </c:pt>
                <c:pt idx="19">
                  <c:v>10.9412</c:v>
                </c:pt>
                <c:pt idx="20">
                  <c:v>9.1062000000000012</c:v>
                </c:pt>
                <c:pt idx="21">
                  <c:v>7.0487000000000002</c:v>
                </c:pt>
                <c:pt idx="22">
                  <c:v>5.7920999999999996</c:v>
                </c:pt>
                <c:pt idx="23">
                  <c:v>4.6167400000000001</c:v>
                </c:pt>
                <c:pt idx="24">
                  <c:v>4.2460000000000004</c:v>
                </c:pt>
                <c:pt idx="25">
                  <c:v>4.1347300000000002</c:v>
                </c:pt>
                <c:pt idx="26">
                  <c:v>4.1274800000000003</c:v>
                </c:pt>
                <c:pt idx="27">
                  <c:v>4.1127399999999996</c:v>
                </c:pt>
                <c:pt idx="28">
                  <c:v>4.0841130000000003</c:v>
                </c:pt>
                <c:pt idx="29">
                  <c:v>4.0783180000000003</c:v>
                </c:pt>
                <c:pt idx="30">
                  <c:v>4.0679379999999998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D5-4386-93B2-8264F18C4EC9}"/>
            </c:ext>
          </c:extLst>
        </c:ser>
        <c:ser>
          <c:idx val="3"/>
          <c:order val="2"/>
          <c:tx>
            <c:v>5%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BJH!$L$5:$L$35</c:f>
              <c:numCache>
                <c:formatCode>General</c:formatCode>
                <c:ptCount val="31"/>
                <c:pt idx="0">
                  <c:v>1.8110999999999999</c:v>
                </c:pt>
                <c:pt idx="1">
                  <c:v>2.3233000000000001</c:v>
                </c:pt>
                <c:pt idx="2">
                  <c:v>2.9037999999999999</c:v>
                </c:pt>
                <c:pt idx="3">
                  <c:v>3.2566000000000002</c:v>
                </c:pt>
                <c:pt idx="4">
                  <c:v>3.3311000000000002</c:v>
                </c:pt>
                <c:pt idx="5">
                  <c:v>3.4079000000000002</c:v>
                </c:pt>
                <c:pt idx="6">
                  <c:v>3.4882</c:v>
                </c:pt>
                <c:pt idx="7">
                  <c:v>3.5672999999999999</c:v>
                </c:pt>
                <c:pt idx="8">
                  <c:v>3.6480000000000001</c:v>
                </c:pt>
                <c:pt idx="9">
                  <c:v>3.7338</c:v>
                </c:pt>
                <c:pt idx="10">
                  <c:v>3.8187000000000002</c:v>
                </c:pt>
                <c:pt idx="11">
                  <c:v>3.9076</c:v>
                </c:pt>
                <c:pt idx="12">
                  <c:v>4.0044000000000004</c:v>
                </c:pt>
                <c:pt idx="13">
                  <c:v>4.1051000000000002</c:v>
                </c:pt>
                <c:pt idx="14">
                  <c:v>4.2023999999999999</c:v>
                </c:pt>
                <c:pt idx="15">
                  <c:v>4.3055000000000003</c:v>
                </c:pt>
                <c:pt idx="16">
                  <c:v>4.4151999999999996</c:v>
                </c:pt>
                <c:pt idx="17">
                  <c:v>4.5247999999999999</c:v>
                </c:pt>
                <c:pt idx="18">
                  <c:v>4.6379999999999999</c:v>
                </c:pt>
                <c:pt idx="19">
                  <c:v>4.758</c:v>
                </c:pt>
                <c:pt idx="20">
                  <c:v>4.8869999999999996</c:v>
                </c:pt>
                <c:pt idx="21">
                  <c:v>5.0202</c:v>
                </c:pt>
                <c:pt idx="22">
                  <c:v>5.1696</c:v>
                </c:pt>
                <c:pt idx="23">
                  <c:v>5.3722000000000003</c:v>
                </c:pt>
                <c:pt idx="24">
                  <c:v>5.6712999999999996</c:v>
                </c:pt>
                <c:pt idx="25">
                  <c:v>6.0282</c:v>
                </c:pt>
                <c:pt idx="26">
                  <c:v>6.4046000000000003</c:v>
                </c:pt>
                <c:pt idx="27">
                  <c:v>6.85</c:v>
                </c:pt>
                <c:pt idx="28">
                  <c:v>7.4813000000000001</c:v>
                </c:pt>
                <c:pt idx="29">
                  <c:v>8.3727999999999998</c:v>
                </c:pt>
                <c:pt idx="30">
                  <c:v>9.7286000000000001</c:v>
                </c:pt>
              </c:numCache>
            </c:numRef>
          </c:xVal>
          <c:yVal>
            <c:numRef>
              <c:f>BJH!$N$5:$N$35</c:f>
              <c:numCache>
                <c:formatCode>General</c:formatCode>
                <c:ptCount val="31"/>
                <c:pt idx="0">
                  <c:v>9.0710519999999999</c:v>
                </c:pt>
                <c:pt idx="1">
                  <c:v>9.0342540000000007</c:v>
                </c:pt>
                <c:pt idx="2">
                  <c:v>9.0374960000000009</c:v>
                </c:pt>
                <c:pt idx="3">
                  <c:v>9.1190499999999997</c:v>
                </c:pt>
                <c:pt idx="4">
                  <c:v>9.0849790000000006</c:v>
                </c:pt>
                <c:pt idx="5">
                  <c:v>9.18309</c:v>
                </c:pt>
                <c:pt idx="6">
                  <c:v>9.2129200000000004</c:v>
                </c:pt>
                <c:pt idx="7">
                  <c:v>9.2847899999999992</c:v>
                </c:pt>
                <c:pt idx="8">
                  <c:v>9.4182900000000007</c:v>
                </c:pt>
                <c:pt idx="9">
                  <c:v>11.149699999999999</c:v>
                </c:pt>
                <c:pt idx="10">
                  <c:v>11.237400000000001</c:v>
                </c:pt>
                <c:pt idx="11">
                  <c:v>10.675699999999999</c:v>
                </c:pt>
                <c:pt idx="12">
                  <c:v>10.9285</c:v>
                </c:pt>
                <c:pt idx="13">
                  <c:v>11.5411</c:v>
                </c:pt>
                <c:pt idx="14">
                  <c:v>12.0366</c:v>
                </c:pt>
                <c:pt idx="15">
                  <c:v>12.855399999999999</c:v>
                </c:pt>
                <c:pt idx="16">
                  <c:v>13.4299</c:v>
                </c:pt>
                <c:pt idx="17">
                  <c:v>14.0814</c:v>
                </c:pt>
                <c:pt idx="18">
                  <c:v>14.2143</c:v>
                </c:pt>
                <c:pt idx="19">
                  <c:v>13.3977</c:v>
                </c:pt>
                <c:pt idx="20">
                  <c:v>12.3401</c:v>
                </c:pt>
                <c:pt idx="21">
                  <c:v>11.023099999999999</c:v>
                </c:pt>
                <c:pt idx="22">
                  <c:v>10.013</c:v>
                </c:pt>
                <c:pt idx="23">
                  <c:v>9.5188600000000001</c:v>
                </c:pt>
                <c:pt idx="24">
                  <c:v>9.1995699999999996</c:v>
                </c:pt>
                <c:pt idx="25">
                  <c:v>9.1441300000000005</c:v>
                </c:pt>
                <c:pt idx="26">
                  <c:v>9.0977899999999998</c:v>
                </c:pt>
                <c:pt idx="27">
                  <c:v>9.1013599999999997</c:v>
                </c:pt>
                <c:pt idx="28">
                  <c:v>9.0811360000000008</c:v>
                </c:pt>
                <c:pt idx="29">
                  <c:v>9.0710270000000008</c:v>
                </c:pt>
                <c:pt idx="30">
                  <c:v>9.0593730000000008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D5-4386-93B2-8264F18C4EC9}"/>
            </c:ext>
          </c:extLst>
        </c:ser>
        <c:ser>
          <c:idx val="4"/>
          <c:order val="3"/>
          <c:tx>
            <c:v>10%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BJH!$P$5:$P$35</c:f>
              <c:numCache>
                <c:formatCode>General</c:formatCode>
                <c:ptCount val="31"/>
                <c:pt idx="0">
                  <c:v>1.8087</c:v>
                </c:pt>
                <c:pt idx="1">
                  <c:v>2.3222999999999998</c:v>
                </c:pt>
                <c:pt idx="2">
                  <c:v>2.9077000000000002</c:v>
                </c:pt>
                <c:pt idx="3">
                  <c:v>3.2635000000000001</c:v>
                </c:pt>
                <c:pt idx="4">
                  <c:v>3.3317000000000001</c:v>
                </c:pt>
                <c:pt idx="5">
                  <c:v>3.4039999999999999</c:v>
                </c:pt>
                <c:pt idx="6">
                  <c:v>3.4832000000000001</c:v>
                </c:pt>
                <c:pt idx="7">
                  <c:v>3.5651000000000002</c:v>
                </c:pt>
                <c:pt idx="8">
                  <c:v>3.6455000000000002</c:v>
                </c:pt>
                <c:pt idx="9">
                  <c:v>3.7254999999999998</c:v>
                </c:pt>
                <c:pt idx="10">
                  <c:v>3.8140999999999998</c:v>
                </c:pt>
                <c:pt idx="11">
                  <c:v>3.9070999999999998</c:v>
                </c:pt>
                <c:pt idx="12">
                  <c:v>3.9990999999999999</c:v>
                </c:pt>
                <c:pt idx="13">
                  <c:v>4.0941999999999998</c:v>
                </c:pt>
                <c:pt idx="14">
                  <c:v>4.1947999999999999</c:v>
                </c:pt>
                <c:pt idx="15">
                  <c:v>4.3015999999999996</c:v>
                </c:pt>
                <c:pt idx="16">
                  <c:v>4.4112</c:v>
                </c:pt>
                <c:pt idx="17">
                  <c:v>4.5225</c:v>
                </c:pt>
                <c:pt idx="18">
                  <c:v>4.6395999999999997</c:v>
                </c:pt>
                <c:pt idx="19">
                  <c:v>4.7618</c:v>
                </c:pt>
                <c:pt idx="20">
                  <c:v>4.8845999999999998</c:v>
                </c:pt>
                <c:pt idx="21">
                  <c:v>5.0098000000000003</c:v>
                </c:pt>
                <c:pt idx="22">
                  <c:v>5.1433999999999997</c:v>
                </c:pt>
                <c:pt idx="23">
                  <c:v>5.3560999999999996</c:v>
                </c:pt>
                <c:pt idx="24">
                  <c:v>5.6761999999999997</c:v>
                </c:pt>
                <c:pt idx="25">
                  <c:v>6.0326000000000004</c:v>
                </c:pt>
                <c:pt idx="26">
                  <c:v>6.4150999999999998</c:v>
                </c:pt>
                <c:pt idx="27">
                  <c:v>6.8334000000000001</c:v>
                </c:pt>
                <c:pt idx="28">
                  <c:v>7.4752999999999998</c:v>
                </c:pt>
                <c:pt idx="29">
                  <c:v>8.3682999999999996</c:v>
                </c:pt>
                <c:pt idx="30">
                  <c:v>9.7121999999999993</c:v>
                </c:pt>
              </c:numCache>
            </c:numRef>
          </c:xVal>
          <c:yVal>
            <c:numRef>
              <c:f>BJH!$R$5:$R$35</c:f>
              <c:numCache>
                <c:formatCode>General</c:formatCode>
                <c:ptCount val="31"/>
                <c:pt idx="0">
                  <c:v>13.575376</c:v>
                </c:pt>
                <c:pt idx="1">
                  <c:v>13.562424999999999</c:v>
                </c:pt>
                <c:pt idx="2">
                  <c:v>13.583843999999999</c:v>
                </c:pt>
                <c:pt idx="3">
                  <c:v>13.679959999999999</c:v>
                </c:pt>
                <c:pt idx="4">
                  <c:v>13.679650000000001</c:v>
                </c:pt>
                <c:pt idx="5">
                  <c:v>13.865080000000001</c:v>
                </c:pt>
                <c:pt idx="6">
                  <c:v>14.05298</c:v>
                </c:pt>
                <c:pt idx="7">
                  <c:v>14.675599999999999</c:v>
                </c:pt>
                <c:pt idx="8">
                  <c:v>14.41616</c:v>
                </c:pt>
                <c:pt idx="9">
                  <c:v>13.90142</c:v>
                </c:pt>
                <c:pt idx="10">
                  <c:v>13.86598</c:v>
                </c:pt>
                <c:pt idx="11">
                  <c:v>13.97813</c:v>
                </c:pt>
                <c:pt idx="12">
                  <c:v>14.137449999999999</c:v>
                </c:pt>
                <c:pt idx="13">
                  <c:v>14.559900000000001</c:v>
                </c:pt>
                <c:pt idx="14">
                  <c:v>15.242599999999999</c:v>
                </c:pt>
                <c:pt idx="15">
                  <c:v>16.142499999999998</c:v>
                </c:pt>
                <c:pt idx="16">
                  <c:v>17.4634</c:v>
                </c:pt>
                <c:pt idx="17">
                  <c:v>18.509999999999998</c:v>
                </c:pt>
                <c:pt idx="18">
                  <c:v>19.379100000000001</c:v>
                </c:pt>
                <c:pt idx="19">
                  <c:v>19.022500000000001</c:v>
                </c:pt>
                <c:pt idx="20">
                  <c:v>17.6326</c:v>
                </c:pt>
                <c:pt idx="21">
                  <c:v>16.098500000000001</c:v>
                </c:pt>
                <c:pt idx="22">
                  <c:v>14.921200000000001</c:v>
                </c:pt>
                <c:pt idx="23">
                  <c:v>14.05955</c:v>
                </c:pt>
                <c:pt idx="24">
                  <c:v>13.710800000000001</c:v>
                </c:pt>
                <c:pt idx="25">
                  <c:v>13.61206</c:v>
                </c:pt>
                <c:pt idx="26">
                  <c:v>13.577097999999999</c:v>
                </c:pt>
                <c:pt idx="27">
                  <c:v>13.587513</c:v>
                </c:pt>
                <c:pt idx="28">
                  <c:v>13.576017999999999</c:v>
                </c:pt>
                <c:pt idx="29">
                  <c:v>13.561793</c:v>
                </c:pt>
                <c:pt idx="30">
                  <c:v>13.552403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D5-4386-93B2-8264F18C4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742048"/>
        <c:axId val="293742592"/>
      </c:scatterChart>
      <c:valAx>
        <c:axId val="293742048"/>
        <c:scaling>
          <c:orientation val="minMax"/>
          <c:max val="9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Pore Diameter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742592"/>
        <c:crosses val="autoZero"/>
        <c:crossBetween val="midCat"/>
        <c:majorUnit val="1"/>
      </c:valAx>
      <c:valAx>
        <c:axId val="293742592"/>
        <c:scaling>
          <c:orientation val="minMax"/>
          <c:max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dV(log d) / a.u.</a:t>
                </a:r>
              </a:p>
            </c:rich>
          </c:tx>
          <c:layout>
            <c:manualLayout>
              <c:xMode val="edge"/>
              <c:yMode val="edge"/>
              <c:x val="3.5277777777777777E-3"/>
              <c:y val="0.2984933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74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727777777778"/>
          <c:y val="3.8805555555555558E-2"/>
          <c:w val="0.84082666666666672"/>
          <c:h val="0.79510666666666663"/>
        </c:manualLayout>
      </c:layout>
      <c:scatterChart>
        <c:scatterStyle val="smoothMarker"/>
        <c:varyColors val="0"/>
        <c:ser>
          <c:idx val="0"/>
          <c:order val="0"/>
          <c:tx>
            <c:v>SBA-15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BJH!$A$5:$A$39</c:f>
              <c:numCache>
                <c:formatCode>General</c:formatCode>
                <c:ptCount val="35"/>
                <c:pt idx="0">
                  <c:v>1.6888000000000001</c:v>
                </c:pt>
                <c:pt idx="1">
                  <c:v>2.1869000000000001</c:v>
                </c:pt>
                <c:pt idx="2">
                  <c:v>2.7372999999999998</c:v>
                </c:pt>
                <c:pt idx="3">
                  <c:v>3.2578</c:v>
                </c:pt>
                <c:pt idx="4">
                  <c:v>3.3311000000000002</c:v>
                </c:pt>
                <c:pt idx="5">
                  <c:v>3.4079999999999999</c:v>
                </c:pt>
                <c:pt idx="6">
                  <c:v>3.4849000000000001</c:v>
                </c:pt>
                <c:pt idx="7">
                  <c:v>3.5596000000000001</c:v>
                </c:pt>
                <c:pt idx="8">
                  <c:v>3.6455000000000002</c:v>
                </c:pt>
                <c:pt idx="9">
                  <c:v>3.7307000000000001</c:v>
                </c:pt>
                <c:pt idx="10">
                  <c:v>3.8170999999999999</c:v>
                </c:pt>
                <c:pt idx="11">
                  <c:v>3.9087000000000001</c:v>
                </c:pt>
                <c:pt idx="12">
                  <c:v>4.0033000000000003</c:v>
                </c:pt>
                <c:pt idx="13">
                  <c:v>4.0975999999999999</c:v>
                </c:pt>
                <c:pt idx="14">
                  <c:v>4.1940999999999997</c:v>
                </c:pt>
                <c:pt idx="15">
                  <c:v>4.3010000000000002</c:v>
                </c:pt>
                <c:pt idx="16">
                  <c:v>4.4112999999999998</c:v>
                </c:pt>
                <c:pt idx="17">
                  <c:v>4.5228999999999999</c:v>
                </c:pt>
                <c:pt idx="18">
                  <c:v>4.6409000000000002</c:v>
                </c:pt>
                <c:pt idx="19">
                  <c:v>4.7614000000000001</c:v>
                </c:pt>
                <c:pt idx="20">
                  <c:v>4.8871000000000002</c:v>
                </c:pt>
                <c:pt idx="21">
                  <c:v>5.0189000000000004</c:v>
                </c:pt>
                <c:pt idx="22">
                  <c:v>5.1547000000000001</c:v>
                </c:pt>
                <c:pt idx="23">
                  <c:v>5.2922000000000002</c:v>
                </c:pt>
                <c:pt idx="24">
                  <c:v>5.6006999999999998</c:v>
                </c:pt>
                <c:pt idx="25">
                  <c:v>5.9371</c:v>
                </c:pt>
                <c:pt idx="26">
                  <c:v>6.3029999999999999</c:v>
                </c:pt>
                <c:pt idx="27">
                  <c:v>6.7218999999999998</c:v>
                </c:pt>
                <c:pt idx="28">
                  <c:v>7.4687999999999999</c:v>
                </c:pt>
                <c:pt idx="29">
                  <c:v>8.3640000000000008</c:v>
                </c:pt>
                <c:pt idx="30">
                  <c:v>9.7170000000000005</c:v>
                </c:pt>
                <c:pt idx="31">
                  <c:v>12.382099999999999</c:v>
                </c:pt>
                <c:pt idx="32">
                  <c:v>17.5213</c:v>
                </c:pt>
                <c:pt idx="33">
                  <c:v>30.708300000000001</c:v>
                </c:pt>
                <c:pt idx="34">
                  <c:v>166.96719999999999</c:v>
                </c:pt>
              </c:numCache>
            </c:numRef>
          </c:xVal>
          <c:yVal>
            <c:numRef>
              <c:f>BJH!$B$5:$B$39</c:f>
              <c:numCache>
                <c:formatCode>General</c:formatCode>
                <c:ptCount val="35"/>
                <c:pt idx="0">
                  <c:v>0.30739</c:v>
                </c:pt>
                <c:pt idx="1">
                  <c:v>0.18079999999999999</c:v>
                </c:pt>
                <c:pt idx="2">
                  <c:v>0.12679000000000001</c:v>
                </c:pt>
                <c:pt idx="3">
                  <c:v>0.12640000000000001</c:v>
                </c:pt>
                <c:pt idx="4">
                  <c:v>4.8018999999999999E-2</c:v>
                </c:pt>
                <c:pt idx="5">
                  <c:v>0.14982999999999999</c:v>
                </c:pt>
                <c:pt idx="6">
                  <c:v>0.11522</c:v>
                </c:pt>
                <c:pt idx="7">
                  <c:v>0.19073999999999999</c:v>
                </c:pt>
                <c:pt idx="8">
                  <c:v>0.25717000000000001</c:v>
                </c:pt>
                <c:pt idx="9">
                  <c:v>0.61273</c:v>
                </c:pt>
                <c:pt idx="10">
                  <c:v>0.37973000000000001</c:v>
                </c:pt>
                <c:pt idx="11">
                  <c:v>0.42212</c:v>
                </c:pt>
                <c:pt idx="12">
                  <c:v>0.46823999999999999</c:v>
                </c:pt>
                <c:pt idx="13">
                  <c:v>0.58321999999999996</c:v>
                </c:pt>
                <c:pt idx="14">
                  <c:v>0.96580999999999995</c:v>
                </c:pt>
                <c:pt idx="15">
                  <c:v>1.4806999999999999</c:v>
                </c:pt>
                <c:pt idx="16">
                  <c:v>2.5070999999999999</c:v>
                </c:pt>
                <c:pt idx="17">
                  <c:v>4.1712999999999996</c:v>
                </c:pt>
                <c:pt idx="18">
                  <c:v>6.5415999999999999</c:v>
                </c:pt>
                <c:pt idx="19">
                  <c:v>9.2697000000000003</c:v>
                </c:pt>
                <c:pt idx="20">
                  <c:v>8.6410999999999998</c:v>
                </c:pt>
                <c:pt idx="21">
                  <c:v>7.8178999999999998</c:v>
                </c:pt>
                <c:pt idx="22">
                  <c:v>4.8573000000000004</c:v>
                </c:pt>
                <c:pt idx="23">
                  <c:v>2.7239</c:v>
                </c:pt>
                <c:pt idx="24">
                  <c:v>0.61119999999999997</c:v>
                </c:pt>
                <c:pt idx="25">
                  <c:v>0.24761</c:v>
                </c:pt>
                <c:pt idx="26">
                  <c:v>0.17263999999999999</c:v>
                </c:pt>
                <c:pt idx="27">
                  <c:v>0.13614999999999999</c:v>
                </c:pt>
                <c:pt idx="28">
                  <c:v>0.11959</c:v>
                </c:pt>
                <c:pt idx="29">
                  <c:v>0.10321</c:v>
                </c:pt>
                <c:pt idx="30">
                  <c:v>8.0418000000000003E-2</c:v>
                </c:pt>
                <c:pt idx="31">
                  <c:v>6.2623999999999999E-2</c:v>
                </c:pt>
                <c:pt idx="32">
                  <c:v>4.4819999999999999E-2</c:v>
                </c:pt>
                <c:pt idx="33">
                  <c:v>3.4132999999999997E-2</c:v>
                </c:pt>
                <c:pt idx="34">
                  <c:v>4.5051000000000001E-2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D5-4925-A5B9-B519ABFB4A7E}"/>
            </c:ext>
          </c:extLst>
        </c:ser>
        <c:ser>
          <c:idx val="1"/>
          <c:order val="1"/>
          <c:tx>
            <c:v>KIT-6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BJH!$T$5:$T$39</c:f>
              <c:numCache>
                <c:formatCode>0.0000</c:formatCode>
                <c:ptCount val="35"/>
                <c:pt idx="0">
                  <c:v>1.6908000000000001</c:v>
                </c:pt>
                <c:pt idx="1">
                  <c:v>2.1888000000000001</c:v>
                </c:pt>
                <c:pt idx="2">
                  <c:v>2.7359</c:v>
                </c:pt>
                <c:pt idx="3">
                  <c:v>3.2584</c:v>
                </c:pt>
                <c:pt idx="4">
                  <c:v>3.3325999999999998</c:v>
                </c:pt>
                <c:pt idx="5">
                  <c:v>3.4091</c:v>
                </c:pt>
                <c:pt idx="6">
                  <c:v>3.4851000000000001</c:v>
                </c:pt>
                <c:pt idx="7">
                  <c:v>3.5666000000000002</c:v>
                </c:pt>
                <c:pt idx="8">
                  <c:v>3.6514000000000002</c:v>
                </c:pt>
                <c:pt idx="9">
                  <c:v>3.7361</c:v>
                </c:pt>
                <c:pt idx="10">
                  <c:v>3.8239999999999998</c:v>
                </c:pt>
                <c:pt idx="11">
                  <c:v>3.9119000000000002</c:v>
                </c:pt>
                <c:pt idx="12">
                  <c:v>4.0045999999999999</c:v>
                </c:pt>
                <c:pt idx="13">
                  <c:v>4.0990000000000002</c:v>
                </c:pt>
                <c:pt idx="14">
                  <c:v>4.1981999999999999</c:v>
                </c:pt>
                <c:pt idx="15">
                  <c:v>4.3006000000000002</c:v>
                </c:pt>
                <c:pt idx="16">
                  <c:v>4.4104000000000001</c:v>
                </c:pt>
                <c:pt idx="17">
                  <c:v>4.5255000000000001</c:v>
                </c:pt>
                <c:pt idx="18">
                  <c:v>4.6388999999999996</c:v>
                </c:pt>
                <c:pt idx="19">
                  <c:v>4.7602000000000002</c:v>
                </c:pt>
                <c:pt idx="20">
                  <c:v>4.8883000000000001</c:v>
                </c:pt>
                <c:pt idx="21">
                  <c:v>5.0224000000000002</c:v>
                </c:pt>
                <c:pt idx="22">
                  <c:v>5.1601999999999997</c:v>
                </c:pt>
                <c:pt idx="23">
                  <c:v>5.3021000000000003</c:v>
                </c:pt>
                <c:pt idx="24">
                  <c:v>5.6014999999999997</c:v>
                </c:pt>
                <c:pt idx="25">
                  <c:v>5.9307999999999996</c:v>
                </c:pt>
                <c:pt idx="26">
                  <c:v>6.3026999999999997</c:v>
                </c:pt>
                <c:pt idx="27">
                  <c:v>6.7207999999999997</c:v>
                </c:pt>
                <c:pt idx="28">
                  <c:v>7.4764999999999997</c:v>
                </c:pt>
                <c:pt idx="29">
                  <c:v>8.3895</c:v>
                </c:pt>
                <c:pt idx="30">
                  <c:v>9.7517999999999994</c:v>
                </c:pt>
                <c:pt idx="31">
                  <c:v>12.360099999999999</c:v>
                </c:pt>
                <c:pt idx="32">
                  <c:v>17.435400000000001</c:v>
                </c:pt>
                <c:pt idx="33">
                  <c:v>30.482700000000001</c:v>
                </c:pt>
                <c:pt idx="34">
                  <c:v>168.1026</c:v>
                </c:pt>
              </c:numCache>
            </c:numRef>
          </c:xVal>
          <c:yVal>
            <c:numRef>
              <c:f>BJH!$V$5:$V$39</c:f>
              <c:numCache>
                <c:formatCode>General</c:formatCode>
                <c:ptCount val="35"/>
                <c:pt idx="0">
                  <c:v>8.2875700000000005</c:v>
                </c:pt>
                <c:pt idx="1">
                  <c:v>8.1644299999999994</c:v>
                </c:pt>
                <c:pt idx="2">
                  <c:v>8.13124</c:v>
                </c:pt>
                <c:pt idx="3">
                  <c:v>8.1560000000000006</c:v>
                </c:pt>
                <c:pt idx="4">
                  <c:v>8.1570900000000002</c:v>
                </c:pt>
                <c:pt idx="5">
                  <c:v>8.2198399999999996</c:v>
                </c:pt>
                <c:pt idx="6">
                  <c:v>8.2424199999999992</c:v>
                </c:pt>
                <c:pt idx="7">
                  <c:v>8.4836600000000004</c:v>
                </c:pt>
                <c:pt idx="8">
                  <c:v>8.3248599999999993</c:v>
                </c:pt>
                <c:pt idx="9">
                  <c:v>8.2683700000000009</c:v>
                </c:pt>
                <c:pt idx="10">
                  <c:v>8.2569800000000004</c:v>
                </c:pt>
                <c:pt idx="11">
                  <c:v>8.3061699999999998</c:v>
                </c:pt>
                <c:pt idx="12">
                  <c:v>8.1980799999999991</c:v>
                </c:pt>
                <c:pt idx="13">
                  <c:v>8.3004899999999999</c:v>
                </c:pt>
                <c:pt idx="14">
                  <c:v>8.4209499999999995</c:v>
                </c:pt>
                <c:pt idx="15">
                  <c:v>8.4589199999999991</c:v>
                </c:pt>
                <c:pt idx="16">
                  <c:v>8.7916899999999991</c:v>
                </c:pt>
                <c:pt idx="17">
                  <c:v>9.2969000000000008</c:v>
                </c:pt>
                <c:pt idx="18">
                  <c:v>10.4534</c:v>
                </c:pt>
                <c:pt idx="19">
                  <c:v>13.1731</c:v>
                </c:pt>
                <c:pt idx="20">
                  <c:v>16.354900000000001</c:v>
                </c:pt>
                <c:pt idx="21">
                  <c:v>20.695</c:v>
                </c:pt>
                <c:pt idx="22">
                  <c:v>22.378</c:v>
                </c:pt>
                <c:pt idx="23">
                  <c:v>19.237000000000002</c:v>
                </c:pt>
                <c:pt idx="24">
                  <c:v>8.5236499999999999</c:v>
                </c:pt>
                <c:pt idx="25">
                  <c:v>8.1466100000000008</c:v>
                </c:pt>
                <c:pt idx="26">
                  <c:v>8.0936210000000006</c:v>
                </c:pt>
                <c:pt idx="27">
                  <c:v>8.0798059999999996</c:v>
                </c:pt>
                <c:pt idx="28">
                  <c:v>8.0693090000000005</c:v>
                </c:pt>
                <c:pt idx="29">
                  <c:v>8.0594800000000006</c:v>
                </c:pt>
                <c:pt idx="30">
                  <c:v>8.0499489999999998</c:v>
                </c:pt>
                <c:pt idx="31">
                  <c:v>8.0365070000000003</c:v>
                </c:pt>
                <c:pt idx="32">
                  <c:v>8.0210399999999993</c:v>
                </c:pt>
                <c:pt idx="33">
                  <c:v>8.0115990000000004</c:v>
                </c:pt>
                <c:pt idx="34">
                  <c:v>8.0031798999999992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D5-4925-A5B9-B519ABFB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737152"/>
        <c:axId val="293737696"/>
      </c:scatterChart>
      <c:valAx>
        <c:axId val="293737152"/>
        <c:scaling>
          <c:orientation val="minMax"/>
          <c:max val="9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Pore Diameter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737696"/>
        <c:crosses val="autoZero"/>
        <c:crossBetween val="midCat"/>
        <c:majorUnit val="1"/>
      </c:valAx>
      <c:valAx>
        <c:axId val="293737696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dV (log d) / a.u.</a:t>
                </a:r>
              </a:p>
            </c:rich>
          </c:tx>
          <c:layout>
            <c:manualLayout>
              <c:xMode val="edge"/>
              <c:yMode val="edge"/>
              <c:x val="2.2613055555555556E-2"/>
              <c:y val="0.29310472222222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73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BJH!$X$5:$X$35</c:f>
              <c:numCache>
                <c:formatCode>General</c:formatCode>
                <c:ptCount val="31"/>
                <c:pt idx="0">
                  <c:v>1.8101</c:v>
                </c:pt>
                <c:pt idx="1">
                  <c:v>2.3224</c:v>
                </c:pt>
                <c:pt idx="2">
                  <c:v>2.9035000000000002</c:v>
                </c:pt>
                <c:pt idx="3">
                  <c:v>3.2563</c:v>
                </c:pt>
                <c:pt idx="4">
                  <c:v>3.331</c:v>
                </c:pt>
                <c:pt idx="5">
                  <c:v>3.4072</c:v>
                </c:pt>
                <c:pt idx="6">
                  <c:v>3.4853000000000001</c:v>
                </c:pt>
                <c:pt idx="7">
                  <c:v>3.5646</c:v>
                </c:pt>
                <c:pt idx="8">
                  <c:v>3.6467000000000001</c:v>
                </c:pt>
                <c:pt idx="9">
                  <c:v>3.7303999999999999</c:v>
                </c:pt>
                <c:pt idx="10">
                  <c:v>3.8161</c:v>
                </c:pt>
                <c:pt idx="11">
                  <c:v>3.9068000000000001</c:v>
                </c:pt>
                <c:pt idx="12">
                  <c:v>4.0029000000000003</c:v>
                </c:pt>
                <c:pt idx="13">
                  <c:v>4.1021000000000001</c:v>
                </c:pt>
                <c:pt idx="14">
                  <c:v>4.1989000000000001</c:v>
                </c:pt>
                <c:pt idx="15">
                  <c:v>4.2980999999999998</c:v>
                </c:pt>
                <c:pt idx="16">
                  <c:v>4.4080000000000004</c:v>
                </c:pt>
                <c:pt idx="17">
                  <c:v>4.5202999999999998</c:v>
                </c:pt>
                <c:pt idx="18">
                  <c:v>4.6367000000000003</c:v>
                </c:pt>
                <c:pt idx="19">
                  <c:v>4.7622</c:v>
                </c:pt>
                <c:pt idx="20">
                  <c:v>4.8895</c:v>
                </c:pt>
                <c:pt idx="21">
                  <c:v>5.0237999999999996</c:v>
                </c:pt>
                <c:pt idx="22">
                  <c:v>5.1589</c:v>
                </c:pt>
                <c:pt idx="23">
                  <c:v>5.3726000000000003</c:v>
                </c:pt>
                <c:pt idx="24">
                  <c:v>5.6879999999999997</c:v>
                </c:pt>
                <c:pt idx="25">
                  <c:v>6.0263</c:v>
                </c:pt>
                <c:pt idx="26">
                  <c:v>6.4061000000000003</c:v>
                </c:pt>
                <c:pt idx="27">
                  <c:v>6.8559000000000001</c:v>
                </c:pt>
                <c:pt idx="28">
                  <c:v>7.4903000000000004</c:v>
                </c:pt>
                <c:pt idx="29">
                  <c:v>8.3491999999999997</c:v>
                </c:pt>
                <c:pt idx="30">
                  <c:v>9.7134</c:v>
                </c:pt>
              </c:numCache>
            </c:numRef>
          </c:xVal>
          <c:yVal>
            <c:numRef>
              <c:f>BJH!$Y$5:$Y$35</c:f>
              <c:numCache>
                <c:formatCode>General</c:formatCode>
                <c:ptCount val="31"/>
                <c:pt idx="0">
                  <c:v>0.14566999999999999</c:v>
                </c:pt>
                <c:pt idx="1">
                  <c:v>7.4422000000000002E-2</c:v>
                </c:pt>
                <c:pt idx="2">
                  <c:v>7.4168999999999999E-2</c:v>
                </c:pt>
                <c:pt idx="3">
                  <c:v>8.2377000000000006E-2</c:v>
                </c:pt>
                <c:pt idx="4">
                  <c:v>0.16350999999999999</c:v>
                </c:pt>
                <c:pt idx="5">
                  <c:v>0.18518000000000001</c:v>
                </c:pt>
                <c:pt idx="6">
                  <c:v>0.40423999999999999</c:v>
                </c:pt>
                <c:pt idx="7">
                  <c:v>0.38174999999999998</c:v>
                </c:pt>
                <c:pt idx="8">
                  <c:v>0.29804999999999998</c:v>
                </c:pt>
                <c:pt idx="9">
                  <c:v>0.24690999999999999</c:v>
                </c:pt>
                <c:pt idx="10">
                  <c:v>0.21240000000000001</c:v>
                </c:pt>
                <c:pt idx="11">
                  <c:v>0.27295999999999998</c:v>
                </c:pt>
                <c:pt idx="12">
                  <c:v>0.26827000000000001</c:v>
                </c:pt>
                <c:pt idx="13">
                  <c:v>0.38854</c:v>
                </c:pt>
                <c:pt idx="14">
                  <c:v>0.46977000000000002</c:v>
                </c:pt>
                <c:pt idx="15">
                  <c:v>0.73751999999999995</c:v>
                </c:pt>
                <c:pt idx="16">
                  <c:v>1.3294999999999999</c:v>
                </c:pt>
                <c:pt idx="17">
                  <c:v>2.7233999999999998</c:v>
                </c:pt>
                <c:pt idx="18">
                  <c:v>5.2831000000000001</c:v>
                </c:pt>
                <c:pt idx="19">
                  <c:v>10.045</c:v>
                </c:pt>
                <c:pt idx="20">
                  <c:v>14.643000000000001</c:v>
                </c:pt>
                <c:pt idx="21">
                  <c:v>14.8</c:v>
                </c:pt>
                <c:pt idx="22">
                  <c:v>9.0721000000000007</c:v>
                </c:pt>
                <c:pt idx="23">
                  <c:v>0.92232000000000003</c:v>
                </c:pt>
                <c:pt idx="24">
                  <c:v>0.15995000000000001</c:v>
                </c:pt>
                <c:pt idx="25">
                  <c:v>8.7764999999999996E-2</c:v>
                </c:pt>
                <c:pt idx="26">
                  <c:v>5.1860999999999997E-2</c:v>
                </c:pt>
                <c:pt idx="27">
                  <c:v>6.7311999999999997E-2</c:v>
                </c:pt>
                <c:pt idx="28">
                  <c:v>5.7273999999999999E-2</c:v>
                </c:pt>
                <c:pt idx="29">
                  <c:v>4.9006000000000001E-2</c:v>
                </c:pt>
                <c:pt idx="30">
                  <c:v>3.8509000000000002E-2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44-4374-996A-758EF5859087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BJH!$AB$5:$AB$35</c:f>
              <c:numCache>
                <c:formatCode>General</c:formatCode>
                <c:ptCount val="31"/>
                <c:pt idx="0">
                  <c:v>1.8132999999999999</c:v>
                </c:pt>
                <c:pt idx="1">
                  <c:v>2.3262999999999998</c:v>
                </c:pt>
                <c:pt idx="2">
                  <c:v>2.9051</c:v>
                </c:pt>
                <c:pt idx="3">
                  <c:v>3.2595000000000001</c:v>
                </c:pt>
                <c:pt idx="4">
                  <c:v>3.3331</c:v>
                </c:pt>
                <c:pt idx="5">
                  <c:v>3.4037000000000002</c:v>
                </c:pt>
                <c:pt idx="6">
                  <c:v>3.4811000000000001</c:v>
                </c:pt>
                <c:pt idx="7">
                  <c:v>3.5596999999999999</c:v>
                </c:pt>
                <c:pt idx="8">
                  <c:v>3.6417999999999999</c:v>
                </c:pt>
                <c:pt idx="9">
                  <c:v>3.7269000000000001</c:v>
                </c:pt>
                <c:pt idx="10">
                  <c:v>3.8138000000000001</c:v>
                </c:pt>
                <c:pt idx="11">
                  <c:v>3.9066000000000001</c:v>
                </c:pt>
                <c:pt idx="12">
                  <c:v>4.0023999999999997</c:v>
                </c:pt>
                <c:pt idx="13">
                  <c:v>4.0984999999999996</c:v>
                </c:pt>
                <c:pt idx="14">
                  <c:v>4.1973000000000003</c:v>
                </c:pt>
                <c:pt idx="15">
                  <c:v>4.3036000000000003</c:v>
                </c:pt>
                <c:pt idx="16">
                  <c:v>4.4149000000000003</c:v>
                </c:pt>
                <c:pt idx="17">
                  <c:v>4.5262000000000002</c:v>
                </c:pt>
                <c:pt idx="18">
                  <c:v>4.6416000000000004</c:v>
                </c:pt>
                <c:pt idx="19">
                  <c:v>4.7637</c:v>
                </c:pt>
                <c:pt idx="20">
                  <c:v>4.8898999999999999</c:v>
                </c:pt>
                <c:pt idx="21">
                  <c:v>5.0175999999999998</c:v>
                </c:pt>
                <c:pt idx="22">
                  <c:v>5.1524999999999999</c:v>
                </c:pt>
                <c:pt idx="23">
                  <c:v>5.3658999999999999</c:v>
                </c:pt>
                <c:pt idx="24">
                  <c:v>5.6779000000000002</c:v>
                </c:pt>
                <c:pt idx="25">
                  <c:v>6.0232000000000001</c:v>
                </c:pt>
                <c:pt idx="26">
                  <c:v>6.4024999999999999</c:v>
                </c:pt>
                <c:pt idx="27">
                  <c:v>6.8487</c:v>
                </c:pt>
                <c:pt idx="28">
                  <c:v>7.4858000000000002</c:v>
                </c:pt>
                <c:pt idx="29">
                  <c:v>8.3826000000000001</c:v>
                </c:pt>
                <c:pt idx="30">
                  <c:v>9.7451000000000008</c:v>
                </c:pt>
              </c:numCache>
            </c:numRef>
          </c:xVal>
          <c:yVal>
            <c:numRef>
              <c:f>BJH!$AD$5:$AD$35</c:f>
              <c:numCache>
                <c:formatCode>General</c:formatCode>
                <c:ptCount val="31"/>
                <c:pt idx="0">
                  <c:v>10.118539999999999</c:v>
                </c:pt>
                <c:pt idx="1">
                  <c:v>10.058812</c:v>
                </c:pt>
                <c:pt idx="2">
                  <c:v>10.056075</c:v>
                </c:pt>
                <c:pt idx="3">
                  <c:v>10.08846</c:v>
                </c:pt>
                <c:pt idx="4">
                  <c:v>10.10988</c:v>
                </c:pt>
                <c:pt idx="5">
                  <c:v>10.16939</c:v>
                </c:pt>
                <c:pt idx="6">
                  <c:v>10.24648</c:v>
                </c:pt>
                <c:pt idx="7">
                  <c:v>10.267239999999999</c:v>
                </c:pt>
                <c:pt idx="8">
                  <c:v>10.13391</c:v>
                </c:pt>
                <c:pt idx="9">
                  <c:v>10.16652</c:v>
                </c:pt>
                <c:pt idx="10">
                  <c:v>10.20383</c:v>
                </c:pt>
                <c:pt idx="11">
                  <c:v>10.20701</c:v>
                </c:pt>
                <c:pt idx="12">
                  <c:v>10.25145</c:v>
                </c:pt>
                <c:pt idx="13">
                  <c:v>10.347860000000001</c:v>
                </c:pt>
                <c:pt idx="14">
                  <c:v>10.4686</c:v>
                </c:pt>
                <c:pt idx="15">
                  <c:v>10.766220000000001</c:v>
                </c:pt>
                <c:pt idx="16">
                  <c:v>11.219799999999999</c:v>
                </c:pt>
                <c:pt idx="17">
                  <c:v>12.3224</c:v>
                </c:pt>
                <c:pt idx="18">
                  <c:v>15.288499999999999</c:v>
                </c:pt>
                <c:pt idx="19">
                  <c:v>18.5929</c:v>
                </c:pt>
                <c:pt idx="20">
                  <c:v>22.475000000000001</c:v>
                </c:pt>
                <c:pt idx="21">
                  <c:v>24.502000000000002</c:v>
                </c:pt>
                <c:pt idx="22">
                  <c:v>18.852399999999999</c:v>
                </c:pt>
                <c:pt idx="23">
                  <c:v>11.2456</c:v>
                </c:pt>
                <c:pt idx="24">
                  <c:v>10.159599999999999</c:v>
                </c:pt>
                <c:pt idx="25">
                  <c:v>10.071153000000001</c:v>
                </c:pt>
                <c:pt idx="26">
                  <c:v>10.065402000000001</c:v>
                </c:pt>
                <c:pt idx="27">
                  <c:v>10.056196999999999</c:v>
                </c:pt>
                <c:pt idx="28">
                  <c:v>10.044465000000001</c:v>
                </c:pt>
                <c:pt idx="29">
                  <c:v>10.036053000000001</c:v>
                </c:pt>
                <c:pt idx="30">
                  <c:v>10.029374000000001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44-4374-996A-758EF5859087}"/>
            </c:ext>
          </c:extLst>
        </c:ser>
        <c:ser>
          <c:idx val="3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BJH!$AF$5:$AF$35</c:f>
              <c:numCache>
                <c:formatCode>General</c:formatCode>
                <c:ptCount val="31"/>
                <c:pt idx="0">
                  <c:v>1.8120000000000001</c:v>
                </c:pt>
                <c:pt idx="1">
                  <c:v>2.3227000000000002</c:v>
                </c:pt>
                <c:pt idx="2">
                  <c:v>2.9077000000000002</c:v>
                </c:pt>
                <c:pt idx="3">
                  <c:v>3.2572000000000001</c:v>
                </c:pt>
                <c:pt idx="4">
                  <c:v>3.3256000000000001</c:v>
                </c:pt>
                <c:pt idx="5">
                  <c:v>3.4024999999999999</c:v>
                </c:pt>
                <c:pt idx="6">
                  <c:v>3.4799000000000002</c:v>
                </c:pt>
                <c:pt idx="7">
                  <c:v>3.5585</c:v>
                </c:pt>
                <c:pt idx="8">
                  <c:v>3.6398000000000001</c:v>
                </c:pt>
                <c:pt idx="9">
                  <c:v>3.726</c:v>
                </c:pt>
                <c:pt idx="10">
                  <c:v>3.8147000000000002</c:v>
                </c:pt>
                <c:pt idx="11">
                  <c:v>3.9045999999999998</c:v>
                </c:pt>
                <c:pt idx="12">
                  <c:v>3.9971000000000001</c:v>
                </c:pt>
                <c:pt idx="13">
                  <c:v>4.0960999999999999</c:v>
                </c:pt>
                <c:pt idx="14">
                  <c:v>4.1962999999999999</c:v>
                </c:pt>
                <c:pt idx="15">
                  <c:v>4.3022</c:v>
                </c:pt>
                <c:pt idx="16">
                  <c:v>4.4142999999999999</c:v>
                </c:pt>
                <c:pt idx="17">
                  <c:v>4.5228999999999999</c:v>
                </c:pt>
                <c:pt idx="18">
                  <c:v>4.6364999999999998</c:v>
                </c:pt>
                <c:pt idx="19">
                  <c:v>4.7606999999999999</c:v>
                </c:pt>
                <c:pt idx="20">
                  <c:v>4.8893000000000004</c:v>
                </c:pt>
                <c:pt idx="21">
                  <c:v>5.0183999999999997</c:v>
                </c:pt>
                <c:pt idx="22">
                  <c:v>5.1566000000000001</c:v>
                </c:pt>
                <c:pt idx="23">
                  <c:v>5.3750999999999998</c:v>
                </c:pt>
                <c:pt idx="24">
                  <c:v>5.6856</c:v>
                </c:pt>
                <c:pt idx="25">
                  <c:v>6.0303000000000004</c:v>
                </c:pt>
                <c:pt idx="26">
                  <c:v>6.4097</c:v>
                </c:pt>
                <c:pt idx="27">
                  <c:v>6.8449999999999998</c:v>
                </c:pt>
                <c:pt idx="28">
                  <c:v>7.48</c:v>
                </c:pt>
                <c:pt idx="29">
                  <c:v>8.3879000000000001</c:v>
                </c:pt>
                <c:pt idx="30">
                  <c:v>9.7798999999999996</c:v>
                </c:pt>
              </c:numCache>
            </c:numRef>
          </c:xVal>
          <c:yVal>
            <c:numRef>
              <c:f>BJH!$AH$5:$AH$35</c:f>
              <c:numCache>
                <c:formatCode>General</c:formatCode>
                <c:ptCount val="31"/>
                <c:pt idx="0">
                  <c:v>20.115020000000001</c:v>
                </c:pt>
                <c:pt idx="1">
                  <c:v>20.072558999999998</c:v>
                </c:pt>
                <c:pt idx="2">
                  <c:v>20.082619999999999</c:v>
                </c:pt>
                <c:pt idx="3">
                  <c:v>20.088336999999999</c:v>
                </c:pt>
                <c:pt idx="4">
                  <c:v>20.098094</c:v>
                </c:pt>
                <c:pt idx="5">
                  <c:v>20.20215</c:v>
                </c:pt>
                <c:pt idx="6">
                  <c:v>20.294979999999999</c:v>
                </c:pt>
                <c:pt idx="7">
                  <c:v>20.306290000000001</c:v>
                </c:pt>
                <c:pt idx="8">
                  <c:v>20.25507</c:v>
                </c:pt>
                <c:pt idx="9">
                  <c:v>20.1934</c:v>
                </c:pt>
                <c:pt idx="10">
                  <c:v>20.19406</c:v>
                </c:pt>
                <c:pt idx="11">
                  <c:v>20.234970000000001</c:v>
                </c:pt>
                <c:pt idx="12">
                  <c:v>20.24522</c:v>
                </c:pt>
                <c:pt idx="13">
                  <c:v>20.290600000000001</c:v>
                </c:pt>
                <c:pt idx="14">
                  <c:v>20.380970000000001</c:v>
                </c:pt>
                <c:pt idx="15">
                  <c:v>20.697179999999999</c:v>
                </c:pt>
                <c:pt idx="16">
                  <c:v>21.1632</c:v>
                </c:pt>
                <c:pt idx="17">
                  <c:v>22.379300000000001</c:v>
                </c:pt>
                <c:pt idx="18">
                  <c:v>24.995000000000001</c:v>
                </c:pt>
                <c:pt idx="19">
                  <c:v>28.662599999999998</c:v>
                </c:pt>
                <c:pt idx="20">
                  <c:v>31.804000000000002</c:v>
                </c:pt>
                <c:pt idx="21">
                  <c:v>32.106000000000002</c:v>
                </c:pt>
                <c:pt idx="22">
                  <c:v>28.458399999999997</c:v>
                </c:pt>
                <c:pt idx="23">
                  <c:v>21.228100000000001</c:v>
                </c:pt>
                <c:pt idx="24">
                  <c:v>20.151900000000001</c:v>
                </c:pt>
                <c:pt idx="25">
                  <c:v>20.075368000000001</c:v>
                </c:pt>
                <c:pt idx="26">
                  <c:v>20.064239000000001</c:v>
                </c:pt>
                <c:pt idx="27">
                  <c:v>20.057255000000001</c:v>
                </c:pt>
                <c:pt idx="28">
                  <c:v>20.048874999999999</c:v>
                </c:pt>
                <c:pt idx="29">
                  <c:v>20.038907999999999</c:v>
                </c:pt>
                <c:pt idx="30">
                  <c:v>20.023776000000002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44-4374-996A-758EF5859087}"/>
            </c:ext>
          </c:extLst>
        </c:ser>
        <c:ser>
          <c:idx val="4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BJH!$AJ$5:$AJ$35</c:f>
              <c:numCache>
                <c:formatCode>General</c:formatCode>
                <c:ptCount val="31"/>
                <c:pt idx="0">
                  <c:v>1.8093999999999999</c:v>
                </c:pt>
                <c:pt idx="1">
                  <c:v>2.3227000000000002</c:v>
                </c:pt>
                <c:pt idx="2">
                  <c:v>2.9081000000000001</c:v>
                </c:pt>
                <c:pt idx="3">
                  <c:v>3.2616000000000001</c:v>
                </c:pt>
                <c:pt idx="4">
                  <c:v>3.3346</c:v>
                </c:pt>
                <c:pt idx="5">
                  <c:v>3.4106999999999998</c:v>
                </c:pt>
                <c:pt idx="6">
                  <c:v>3.4882</c:v>
                </c:pt>
                <c:pt idx="7">
                  <c:v>3.5663999999999998</c:v>
                </c:pt>
                <c:pt idx="8">
                  <c:v>3.6444999999999999</c:v>
                </c:pt>
                <c:pt idx="9">
                  <c:v>3.7277999999999998</c:v>
                </c:pt>
                <c:pt idx="10">
                  <c:v>3.8163</c:v>
                </c:pt>
                <c:pt idx="11">
                  <c:v>3.9064999999999999</c:v>
                </c:pt>
                <c:pt idx="12">
                  <c:v>4.0007999999999999</c:v>
                </c:pt>
                <c:pt idx="13">
                  <c:v>4.0999999999999996</c:v>
                </c:pt>
                <c:pt idx="14">
                  <c:v>4.2004000000000001</c:v>
                </c:pt>
                <c:pt idx="15">
                  <c:v>4.3022</c:v>
                </c:pt>
                <c:pt idx="16">
                  <c:v>4.4093</c:v>
                </c:pt>
                <c:pt idx="17">
                  <c:v>4.5255999999999998</c:v>
                </c:pt>
                <c:pt idx="18">
                  <c:v>4.6448</c:v>
                </c:pt>
                <c:pt idx="19">
                  <c:v>4.7656999999999998</c:v>
                </c:pt>
                <c:pt idx="20">
                  <c:v>4.8890000000000002</c:v>
                </c:pt>
                <c:pt idx="21">
                  <c:v>5.0176999999999996</c:v>
                </c:pt>
                <c:pt idx="22">
                  <c:v>5.1589999999999998</c:v>
                </c:pt>
                <c:pt idx="23">
                  <c:v>5.3815</c:v>
                </c:pt>
                <c:pt idx="24">
                  <c:v>5.6792999999999996</c:v>
                </c:pt>
                <c:pt idx="25">
                  <c:v>6.0197000000000003</c:v>
                </c:pt>
                <c:pt idx="26">
                  <c:v>6.4103000000000003</c:v>
                </c:pt>
                <c:pt idx="27">
                  <c:v>6.8537999999999997</c:v>
                </c:pt>
                <c:pt idx="28">
                  <c:v>7.4882999999999997</c:v>
                </c:pt>
                <c:pt idx="29">
                  <c:v>8.3851999999999993</c:v>
                </c:pt>
                <c:pt idx="30">
                  <c:v>9.7652000000000001</c:v>
                </c:pt>
              </c:numCache>
            </c:numRef>
          </c:xVal>
          <c:yVal>
            <c:numRef>
              <c:f>BJH!$AL$5:$AL$35</c:f>
              <c:numCache>
                <c:formatCode>General</c:formatCode>
                <c:ptCount val="31"/>
                <c:pt idx="0">
                  <c:v>30.129549999999998</c:v>
                </c:pt>
                <c:pt idx="1">
                  <c:v>30.1099</c:v>
                </c:pt>
                <c:pt idx="2">
                  <c:v>30.134350000000001</c:v>
                </c:pt>
                <c:pt idx="3">
                  <c:v>30.291889999999999</c:v>
                </c:pt>
                <c:pt idx="4">
                  <c:v>30.308879999999998</c:v>
                </c:pt>
                <c:pt idx="5">
                  <c:v>30.43609</c:v>
                </c:pt>
                <c:pt idx="6">
                  <c:v>30.43666</c:v>
                </c:pt>
                <c:pt idx="7">
                  <c:v>30.495799999999999</c:v>
                </c:pt>
                <c:pt idx="8">
                  <c:v>30.356649999999998</c:v>
                </c:pt>
                <c:pt idx="9">
                  <c:v>30.238150000000001</c:v>
                </c:pt>
                <c:pt idx="10">
                  <c:v>30.205020000000001</c:v>
                </c:pt>
                <c:pt idx="11">
                  <c:v>30.224910000000001</c:v>
                </c:pt>
                <c:pt idx="12">
                  <c:v>30.255559999999999</c:v>
                </c:pt>
                <c:pt idx="13">
                  <c:v>30.244199999999999</c:v>
                </c:pt>
                <c:pt idx="14">
                  <c:v>30.32188</c:v>
                </c:pt>
                <c:pt idx="15">
                  <c:v>30.256250000000001</c:v>
                </c:pt>
                <c:pt idx="16">
                  <c:v>30.596540000000001</c:v>
                </c:pt>
                <c:pt idx="17">
                  <c:v>31.094799999999999</c:v>
                </c:pt>
                <c:pt idx="18">
                  <c:v>32.237099999999998</c:v>
                </c:pt>
                <c:pt idx="19">
                  <c:v>34.773200000000003</c:v>
                </c:pt>
                <c:pt idx="20">
                  <c:v>39.231099999999998</c:v>
                </c:pt>
                <c:pt idx="21">
                  <c:v>40.01</c:v>
                </c:pt>
                <c:pt idx="22">
                  <c:v>38.573700000000002</c:v>
                </c:pt>
                <c:pt idx="23">
                  <c:v>32.548699999999997</c:v>
                </c:pt>
                <c:pt idx="24">
                  <c:v>30.15803</c:v>
                </c:pt>
                <c:pt idx="25">
                  <c:v>30.061906</c:v>
                </c:pt>
                <c:pt idx="26">
                  <c:v>30.052785</c:v>
                </c:pt>
                <c:pt idx="27">
                  <c:v>30.039155999999998</c:v>
                </c:pt>
                <c:pt idx="28">
                  <c:v>30.033636000000001</c:v>
                </c:pt>
                <c:pt idx="29">
                  <c:v>30.033056999999999</c:v>
                </c:pt>
                <c:pt idx="30">
                  <c:v>30.025504000000002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44-4374-996A-758EF585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567392"/>
        <c:axId val="293564672"/>
      </c:scatterChart>
      <c:valAx>
        <c:axId val="293567392"/>
        <c:scaling>
          <c:orientation val="minMax"/>
          <c:max val="9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Pore Diameter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564672"/>
        <c:crosses val="autoZero"/>
        <c:crossBetween val="midCat"/>
        <c:majorUnit val="1"/>
      </c:valAx>
      <c:valAx>
        <c:axId val="293564672"/>
        <c:scaling>
          <c:orientation val="minMax"/>
          <c:max val="40.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dV(log d) / a.u.</a:t>
                </a:r>
              </a:p>
            </c:rich>
          </c:tx>
          <c:layout>
            <c:manualLayout>
              <c:xMode val="edge"/>
              <c:yMode val="edge"/>
              <c:x val="3.5277777777777777E-3"/>
              <c:y val="0.2984933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56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Parent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DFT!$A$5:$A$57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DFT!$B$5:$B$57</c:f>
              <c:numCache>
                <c:formatCode>0.00E+00</c:formatCode>
                <c:ptCount val="53"/>
                <c:pt idx="0">
                  <c:v>8.9749999999999996E-2</c:v>
                </c:pt>
                <c:pt idx="1">
                  <c:v>7.7469999999999997E-2</c:v>
                </c:pt>
                <c:pt idx="2">
                  <c:v>8.0154000000000003E-2</c:v>
                </c:pt>
                <c:pt idx="3">
                  <c:v>7.9228999999999994E-2</c:v>
                </c:pt>
                <c:pt idx="4">
                  <c:v>7.1168999999999996E-2</c:v>
                </c:pt>
                <c:pt idx="5">
                  <c:v>5.3349000000000001E-2</c:v>
                </c:pt>
                <c:pt idx="6">
                  <c:v>4.9154000000000003E-2</c:v>
                </c:pt>
                <c:pt idx="7">
                  <c:v>5.4710000000000002E-2</c:v>
                </c:pt>
                <c:pt idx="8">
                  <c:v>5.6785000000000002E-2</c:v>
                </c:pt>
                <c:pt idx="9">
                  <c:v>5.3795999999999997E-2</c:v>
                </c:pt>
                <c:pt idx="10">
                  <c:v>5.3238000000000001E-2</c:v>
                </c:pt>
                <c:pt idx="11">
                  <c:v>5.3256999999999999E-2</c:v>
                </c:pt>
                <c:pt idx="12">
                  <c:v>5.6783E-2</c:v>
                </c:pt>
                <c:pt idx="13">
                  <c:v>5.9206000000000002E-2</c:v>
                </c:pt>
                <c:pt idx="14">
                  <c:v>6.4953999999999998E-2</c:v>
                </c:pt>
                <c:pt idx="15">
                  <c:v>6.3876000000000002E-2</c:v>
                </c:pt>
                <c:pt idx="16">
                  <c:v>4.1574E-2</c:v>
                </c:pt>
                <c:pt idx="17">
                  <c:v>3.8085000000000001E-2</c:v>
                </c:pt>
                <c:pt idx="18">
                  <c:v>3.5277999999999997E-2</c:v>
                </c:pt>
                <c:pt idx="19">
                  <c:v>3.3177999999999999E-2</c:v>
                </c:pt>
                <c:pt idx="20">
                  <c:v>3.1060999999999998E-2</c:v>
                </c:pt>
                <c:pt idx="21">
                  <c:v>2.5041000000000001E-2</c:v>
                </c:pt>
                <c:pt idx="22">
                  <c:v>2.3515000000000001E-2</c:v>
                </c:pt>
                <c:pt idx="23">
                  <c:v>2.5777000000000001E-2</c:v>
                </c:pt>
                <c:pt idx="24">
                  <c:v>2.2977000000000001E-2</c:v>
                </c:pt>
                <c:pt idx="25">
                  <c:v>2.4625000000000001E-2</c:v>
                </c:pt>
                <c:pt idx="26">
                  <c:v>1.8204000000000001E-2</c:v>
                </c:pt>
                <c:pt idx="27">
                  <c:v>2.1579000000000001E-2</c:v>
                </c:pt>
                <c:pt idx="28">
                  <c:v>2.1649000000000002E-2</c:v>
                </c:pt>
                <c:pt idx="29">
                  <c:v>2.4171000000000002E-2</c:v>
                </c:pt>
                <c:pt idx="30">
                  <c:v>2.3229E-2</c:v>
                </c:pt>
                <c:pt idx="31">
                  <c:v>2.4114E-2</c:v>
                </c:pt>
                <c:pt idx="32">
                  <c:v>3.2308000000000003E-2</c:v>
                </c:pt>
                <c:pt idx="33">
                  <c:v>3.1068999999999999E-2</c:v>
                </c:pt>
                <c:pt idx="34">
                  <c:v>3.6091999999999999E-2</c:v>
                </c:pt>
                <c:pt idx="35">
                  <c:v>4.2095E-2</c:v>
                </c:pt>
                <c:pt idx="36">
                  <c:v>5.2268000000000002E-2</c:v>
                </c:pt>
                <c:pt idx="37">
                  <c:v>0.10334</c:v>
                </c:pt>
                <c:pt idx="38">
                  <c:v>0.19431999999999999</c:v>
                </c:pt>
                <c:pt idx="39">
                  <c:v>0.27418999999999999</c:v>
                </c:pt>
                <c:pt idx="40">
                  <c:v>0.70270999999999995</c:v>
                </c:pt>
                <c:pt idx="41">
                  <c:v>0.68054000000000003</c:v>
                </c:pt>
                <c:pt idx="42">
                  <c:v>0.35216999999999998</c:v>
                </c:pt>
                <c:pt idx="43">
                  <c:v>2.4077000000000001E-2</c:v>
                </c:pt>
                <c:pt idx="44">
                  <c:v>9.4546000000000005E-3</c:v>
                </c:pt>
                <c:pt idx="45">
                  <c:v>5.8520999999999998E-3</c:v>
                </c:pt>
                <c:pt idx="46">
                  <c:v>3.9648000000000001E-3</c:v>
                </c:pt>
                <c:pt idx="47">
                  <c:v>3.7131999999999998E-3</c:v>
                </c:pt>
                <c:pt idx="48">
                  <c:v>2.9214000000000002E-3</c:v>
                </c:pt>
                <c:pt idx="49">
                  <c:v>2.6423000000000002E-3</c:v>
                </c:pt>
                <c:pt idx="50">
                  <c:v>3.0195999999999999E-3</c:v>
                </c:pt>
                <c:pt idx="51">
                  <c:v>1.9605999999999998E-3</c:v>
                </c:pt>
                <c:pt idx="52">
                  <c:v>2.0761999999999998E-3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E6-4894-B172-A7EEBCEE7F29}"/>
            </c:ext>
          </c:extLst>
        </c:ser>
        <c:ser>
          <c:idx val="1"/>
          <c:order val="1"/>
          <c:tx>
            <c:v>1%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DFT!$D$5:$D$57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DFT!$F$5:$F$57</c:f>
              <c:numCache>
                <c:formatCode>General</c:formatCode>
                <c:ptCount val="53"/>
                <c:pt idx="0">
                  <c:v>1.0288949999999999</c:v>
                </c:pt>
                <c:pt idx="1">
                  <c:v>1.023568</c:v>
                </c:pt>
                <c:pt idx="2">
                  <c:v>1.0234559999999999</c:v>
                </c:pt>
                <c:pt idx="3">
                  <c:v>1.0223249999999999</c:v>
                </c:pt>
                <c:pt idx="4">
                  <c:v>1.019846</c:v>
                </c:pt>
                <c:pt idx="5">
                  <c:v>1.01302</c:v>
                </c:pt>
                <c:pt idx="6">
                  <c:v>1.0103500000000001</c:v>
                </c:pt>
                <c:pt idx="7">
                  <c:v>1.0118739999999999</c:v>
                </c:pt>
                <c:pt idx="8">
                  <c:v>1.0136849999999999</c:v>
                </c:pt>
                <c:pt idx="9">
                  <c:v>1.0141210000000001</c:v>
                </c:pt>
                <c:pt idx="10">
                  <c:v>1.01464</c:v>
                </c:pt>
                <c:pt idx="11">
                  <c:v>1.0157389999999999</c:v>
                </c:pt>
                <c:pt idx="12">
                  <c:v>1.0183850000000001</c:v>
                </c:pt>
                <c:pt idx="13">
                  <c:v>1.0211269999999999</c:v>
                </c:pt>
                <c:pt idx="14">
                  <c:v>1.0248360000000001</c:v>
                </c:pt>
                <c:pt idx="15">
                  <c:v>1.0261119999999999</c:v>
                </c:pt>
                <c:pt idx="16">
                  <c:v>1.0172950000000001</c:v>
                </c:pt>
                <c:pt idx="17">
                  <c:v>1.016472</c:v>
                </c:pt>
                <c:pt idx="18">
                  <c:v>1.016227</c:v>
                </c:pt>
                <c:pt idx="19">
                  <c:v>1.016124</c:v>
                </c:pt>
                <c:pt idx="20">
                  <c:v>1.016807</c:v>
                </c:pt>
                <c:pt idx="21">
                  <c:v>1.013225</c:v>
                </c:pt>
                <c:pt idx="22">
                  <c:v>1.013809</c:v>
                </c:pt>
                <c:pt idx="23">
                  <c:v>1.016483</c:v>
                </c:pt>
                <c:pt idx="24">
                  <c:v>1.013927</c:v>
                </c:pt>
                <c:pt idx="25">
                  <c:v>1.0151030000000001</c:v>
                </c:pt>
                <c:pt idx="26">
                  <c:v>1.011474</c:v>
                </c:pt>
                <c:pt idx="27">
                  <c:v>1.0150650000000001</c:v>
                </c:pt>
                <c:pt idx="28">
                  <c:v>1.0159720000000001</c:v>
                </c:pt>
                <c:pt idx="29">
                  <c:v>1.0198020000000001</c:v>
                </c:pt>
                <c:pt idx="30">
                  <c:v>1.0195160000000001</c:v>
                </c:pt>
                <c:pt idx="31">
                  <c:v>1.020669</c:v>
                </c:pt>
                <c:pt idx="32">
                  <c:v>1.0261290000000001</c:v>
                </c:pt>
                <c:pt idx="33">
                  <c:v>1.024265</c:v>
                </c:pt>
                <c:pt idx="34">
                  <c:v>1.0294559999999999</c:v>
                </c:pt>
                <c:pt idx="35">
                  <c:v>1.0407120000000001</c:v>
                </c:pt>
                <c:pt idx="36">
                  <c:v>1.062557</c:v>
                </c:pt>
                <c:pt idx="37">
                  <c:v>1.21696</c:v>
                </c:pt>
                <c:pt idx="38">
                  <c:v>1.4937</c:v>
                </c:pt>
                <c:pt idx="39">
                  <c:v>1.4310700000000001</c:v>
                </c:pt>
                <c:pt idx="40">
                  <c:v>1.3928</c:v>
                </c:pt>
                <c:pt idx="41">
                  <c:v>1.3308200000000001</c:v>
                </c:pt>
                <c:pt idx="42">
                  <c:v>1.18221</c:v>
                </c:pt>
                <c:pt idx="43">
                  <c:v>1.0121370000000001</c:v>
                </c:pt>
                <c:pt idx="44">
                  <c:v>1.0045237</c:v>
                </c:pt>
                <c:pt idx="45">
                  <c:v>1.0029764000000001</c:v>
                </c:pt>
                <c:pt idx="46">
                  <c:v>1.0027287</c:v>
                </c:pt>
                <c:pt idx="47">
                  <c:v>1.0026706999999999</c:v>
                </c:pt>
                <c:pt idx="48">
                  <c:v>1.0020872999999999</c:v>
                </c:pt>
                <c:pt idx="49">
                  <c:v>1.0018864999999999</c:v>
                </c:pt>
                <c:pt idx="50">
                  <c:v>1.0022276999999999</c:v>
                </c:pt>
                <c:pt idx="51">
                  <c:v>1.0015057999999999</c:v>
                </c:pt>
                <c:pt idx="52">
                  <c:v>1.0015875000000001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E6-4894-B172-A7EEBCEE7F29}"/>
            </c:ext>
          </c:extLst>
        </c:ser>
        <c:ser>
          <c:idx val="2"/>
          <c:order val="2"/>
          <c:tx>
            <c:v>2.5%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DFT!$H$5:$H$57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DFT!$J$5:$J$57</c:f>
              <c:numCache>
                <c:formatCode>0.00E+00</c:formatCode>
                <c:ptCount val="53"/>
                <c:pt idx="0">
                  <c:v>2.0312139999999999</c:v>
                </c:pt>
                <c:pt idx="1">
                  <c:v>2.0238230000000001</c:v>
                </c:pt>
                <c:pt idx="2">
                  <c:v>2.0221019999999998</c:v>
                </c:pt>
                <c:pt idx="3">
                  <c:v>2.0186419999999998</c:v>
                </c:pt>
                <c:pt idx="4">
                  <c:v>2.0146090000000001</c:v>
                </c:pt>
                <c:pt idx="5">
                  <c:v>2.0065909</c:v>
                </c:pt>
                <c:pt idx="6">
                  <c:v>2.0035905999999999</c:v>
                </c:pt>
                <c:pt idx="7">
                  <c:v>2.0032451999999998</c:v>
                </c:pt>
                <c:pt idx="8">
                  <c:v>2.004076</c:v>
                </c:pt>
                <c:pt idx="9">
                  <c:v>2.0032114000000001</c:v>
                </c:pt>
                <c:pt idx="10">
                  <c:v>2.0025491999999998</c:v>
                </c:pt>
                <c:pt idx="11">
                  <c:v>2.0035617000000001</c:v>
                </c:pt>
                <c:pt idx="12">
                  <c:v>2.0063914999999999</c:v>
                </c:pt>
                <c:pt idx="13">
                  <c:v>2.0092734999999999</c:v>
                </c:pt>
                <c:pt idx="14">
                  <c:v>2.0125069999999998</c:v>
                </c:pt>
                <c:pt idx="15">
                  <c:v>2.0129800000000002</c:v>
                </c:pt>
                <c:pt idx="16">
                  <c:v>2.0085142</c:v>
                </c:pt>
                <c:pt idx="17">
                  <c:v>2.0084768999999998</c:v>
                </c:pt>
                <c:pt idx="18">
                  <c:v>2.0095272999999998</c:v>
                </c:pt>
                <c:pt idx="19">
                  <c:v>2.010195</c:v>
                </c:pt>
                <c:pt idx="20">
                  <c:v>2.0113859999999999</c:v>
                </c:pt>
                <c:pt idx="21">
                  <c:v>2.0089776000000001</c:v>
                </c:pt>
                <c:pt idx="22">
                  <c:v>2.010453</c:v>
                </c:pt>
                <c:pt idx="23">
                  <c:v>2.0143170000000001</c:v>
                </c:pt>
                <c:pt idx="24">
                  <c:v>2.0127329999999999</c:v>
                </c:pt>
                <c:pt idx="25">
                  <c:v>2.0149810000000001</c:v>
                </c:pt>
                <c:pt idx="26">
                  <c:v>2.0117440000000002</c:v>
                </c:pt>
                <c:pt idx="27">
                  <c:v>2.0147750000000002</c:v>
                </c:pt>
                <c:pt idx="28">
                  <c:v>2.0153479999999999</c:v>
                </c:pt>
                <c:pt idx="29">
                  <c:v>2.0184890000000002</c:v>
                </c:pt>
                <c:pt idx="30">
                  <c:v>2.0182120000000001</c:v>
                </c:pt>
                <c:pt idx="31">
                  <c:v>2.0200659999999999</c:v>
                </c:pt>
                <c:pt idx="32">
                  <c:v>2.027393</c:v>
                </c:pt>
                <c:pt idx="33">
                  <c:v>2.0260069999999999</c:v>
                </c:pt>
                <c:pt idx="34">
                  <c:v>2.0309460000000001</c:v>
                </c:pt>
                <c:pt idx="35">
                  <c:v>2.040724</c:v>
                </c:pt>
                <c:pt idx="36">
                  <c:v>2.0643929999999999</c:v>
                </c:pt>
                <c:pt idx="37">
                  <c:v>2.2501500000000001</c:v>
                </c:pt>
                <c:pt idx="38">
                  <c:v>2.5172699999999999</c:v>
                </c:pt>
                <c:pt idx="39">
                  <c:v>2.4330799999999999</c:v>
                </c:pt>
                <c:pt idx="40">
                  <c:v>2.3560499999999998</c:v>
                </c:pt>
                <c:pt idx="41">
                  <c:v>2.2919299999999998</c:v>
                </c:pt>
                <c:pt idx="42">
                  <c:v>2.1523400000000001</c:v>
                </c:pt>
                <c:pt idx="43">
                  <c:v>2.011063</c:v>
                </c:pt>
                <c:pt idx="44">
                  <c:v>2.0047163000000001</c:v>
                </c:pt>
                <c:pt idx="45">
                  <c:v>2.0030532999999999</c:v>
                </c:pt>
                <c:pt idx="46">
                  <c:v>2.0025447999999999</c:v>
                </c:pt>
                <c:pt idx="47">
                  <c:v>2.0024524000000001</c:v>
                </c:pt>
                <c:pt idx="48">
                  <c:v>2.0019041999999998</c:v>
                </c:pt>
                <c:pt idx="49">
                  <c:v>2.0017236999999999</c:v>
                </c:pt>
                <c:pt idx="50">
                  <c:v>2.0024356999999999</c:v>
                </c:pt>
                <c:pt idx="51">
                  <c:v>2.0017735999999999</c:v>
                </c:pt>
                <c:pt idx="52">
                  <c:v>2.0018490999999998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E6-4894-B172-A7EEBCEE7F29}"/>
            </c:ext>
          </c:extLst>
        </c:ser>
        <c:ser>
          <c:idx val="3"/>
          <c:order val="3"/>
          <c:tx>
            <c:v>5%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DFT!$L$5:$L$57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DFT!$N$5:$N$57</c:f>
              <c:numCache>
                <c:formatCode>0.00E+00</c:formatCode>
                <c:ptCount val="53"/>
                <c:pt idx="0">
                  <c:v>3.026977</c:v>
                </c:pt>
                <c:pt idx="1">
                  <c:v>3.020378</c:v>
                </c:pt>
                <c:pt idx="2">
                  <c:v>3.0188670000000002</c:v>
                </c:pt>
                <c:pt idx="3">
                  <c:v>3.0161760000000002</c:v>
                </c:pt>
                <c:pt idx="4">
                  <c:v>3.0132810000000001</c:v>
                </c:pt>
                <c:pt idx="5">
                  <c:v>3.0065884</c:v>
                </c:pt>
                <c:pt idx="6">
                  <c:v>3.0038988999999998</c:v>
                </c:pt>
                <c:pt idx="7">
                  <c:v>3.0043685</c:v>
                </c:pt>
                <c:pt idx="8">
                  <c:v>3.0059168000000001</c:v>
                </c:pt>
                <c:pt idx="9">
                  <c:v>3.0060718999999998</c:v>
                </c:pt>
                <c:pt idx="10">
                  <c:v>3.0063103</c:v>
                </c:pt>
                <c:pt idx="11">
                  <c:v>3.0077604</c:v>
                </c:pt>
                <c:pt idx="12">
                  <c:v>3.0108350000000002</c:v>
                </c:pt>
                <c:pt idx="13">
                  <c:v>3.0139079999999998</c:v>
                </c:pt>
                <c:pt idx="14">
                  <c:v>3.017274</c:v>
                </c:pt>
                <c:pt idx="15">
                  <c:v>3.0179130000000001</c:v>
                </c:pt>
                <c:pt idx="16">
                  <c:v>3.0118740000000002</c:v>
                </c:pt>
                <c:pt idx="17">
                  <c:v>3.0120689999999999</c:v>
                </c:pt>
                <c:pt idx="18">
                  <c:v>3.013007</c:v>
                </c:pt>
                <c:pt idx="19">
                  <c:v>3.012972</c:v>
                </c:pt>
                <c:pt idx="20">
                  <c:v>3.0125639999999998</c:v>
                </c:pt>
                <c:pt idx="21">
                  <c:v>3.0094427000000001</c:v>
                </c:pt>
                <c:pt idx="22">
                  <c:v>3.0111789999999998</c:v>
                </c:pt>
                <c:pt idx="23">
                  <c:v>3.0151690000000002</c:v>
                </c:pt>
                <c:pt idx="24">
                  <c:v>3.013741</c:v>
                </c:pt>
                <c:pt idx="25">
                  <c:v>3.015873</c:v>
                </c:pt>
                <c:pt idx="26">
                  <c:v>3.0125489999999999</c:v>
                </c:pt>
                <c:pt idx="27">
                  <c:v>3.0158290000000001</c:v>
                </c:pt>
                <c:pt idx="28">
                  <c:v>3.0160999999999998</c:v>
                </c:pt>
                <c:pt idx="29">
                  <c:v>3.0186380000000002</c:v>
                </c:pt>
                <c:pt idx="30">
                  <c:v>3.0189620000000001</c:v>
                </c:pt>
                <c:pt idx="31">
                  <c:v>3.0216690000000002</c:v>
                </c:pt>
                <c:pt idx="32">
                  <c:v>3.0308820000000001</c:v>
                </c:pt>
                <c:pt idx="33">
                  <c:v>3.028403</c:v>
                </c:pt>
                <c:pt idx="34">
                  <c:v>3.0330720000000002</c:v>
                </c:pt>
                <c:pt idx="35">
                  <c:v>3.0416560000000001</c:v>
                </c:pt>
                <c:pt idx="36">
                  <c:v>3.0614309999999998</c:v>
                </c:pt>
                <c:pt idx="37">
                  <c:v>3.2062499999999998</c:v>
                </c:pt>
                <c:pt idx="38">
                  <c:v>3.4937499999999999</c:v>
                </c:pt>
                <c:pt idx="39">
                  <c:v>3.4221400000000002</c:v>
                </c:pt>
                <c:pt idx="40">
                  <c:v>3.33127</c:v>
                </c:pt>
                <c:pt idx="41">
                  <c:v>3.2682899999999999</c:v>
                </c:pt>
                <c:pt idx="42">
                  <c:v>3.1387100000000001</c:v>
                </c:pt>
                <c:pt idx="43">
                  <c:v>3.01044</c:v>
                </c:pt>
                <c:pt idx="44">
                  <c:v>3.0046517000000001</c:v>
                </c:pt>
                <c:pt idx="45">
                  <c:v>3.0030960000000002</c:v>
                </c:pt>
                <c:pt idx="46">
                  <c:v>3.0026926999999999</c:v>
                </c:pt>
                <c:pt idx="47">
                  <c:v>3.0026012</c:v>
                </c:pt>
                <c:pt idx="48">
                  <c:v>3.0020400999999999</c:v>
                </c:pt>
                <c:pt idx="49">
                  <c:v>3.0018552000000001</c:v>
                </c:pt>
                <c:pt idx="50">
                  <c:v>3.0021293</c:v>
                </c:pt>
                <c:pt idx="51">
                  <c:v>3.0014086</c:v>
                </c:pt>
                <c:pt idx="52">
                  <c:v>3.0014835999999998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E6-4894-B172-A7EEBCEE7F29}"/>
            </c:ext>
          </c:extLst>
        </c:ser>
        <c:ser>
          <c:idx val="4"/>
          <c:order val="4"/>
          <c:tx>
            <c:v>10%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DFT!$P$5:$P$57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DFT!$R$5:$R$57</c:f>
              <c:numCache>
                <c:formatCode>0.00E+00</c:formatCode>
                <c:ptCount val="53"/>
                <c:pt idx="0">
                  <c:v>4.0358260000000001</c:v>
                </c:pt>
                <c:pt idx="1">
                  <c:v>4.0265190000000004</c:v>
                </c:pt>
                <c:pt idx="2">
                  <c:v>4.0237860000000003</c:v>
                </c:pt>
                <c:pt idx="3">
                  <c:v>4.0187710000000001</c:v>
                </c:pt>
                <c:pt idx="4">
                  <c:v>4.0139339999999999</c:v>
                </c:pt>
                <c:pt idx="5">
                  <c:v>4.0054248000000001</c:v>
                </c:pt>
                <c:pt idx="6">
                  <c:v>4.0024264000000001</c:v>
                </c:pt>
                <c:pt idx="7">
                  <c:v>4.0027774999999997</c:v>
                </c:pt>
                <c:pt idx="8">
                  <c:v>4.0042201000000004</c:v>
                </c:pt>
                <c:pt idx="9">
                  <c:v>4.0038856000000003</c:v>
                </c:pt>
                <c:pt idx="10">
                  <c:v>4.0035030999999996</c:v>
                </c:pt>
                <c:pt idx="11">
                  <c:v>4.0046610999999999</c:v>
                </c:pt>
                <c:pt idx="12">
                  <c:v>4.0077502000000003</c:v>
                </c:pt>
                <c:pt idx="13">
                  <c:v>4.010694</c:v>
                </c:pt>
                <c:pt idx="14">
                  <c:v>4.0146369999999996</c:v>
                </c:pt>
                <c:pt idx="15">
                  <c:v>4.0154050000000003</c:v>
                </c:pt>
                <c:pt idx="16">
                  <c:v>4.010478</c:v>
                </c:pt>
                <c:pt idx="17">
                  <c:v>4.0107350000000004</c:v>
                </c:pt>
                <c:pt idx="18">
                  <c:v>4.0123350000000002</c:v>
                </c:pt>
                <c:pt idx="19">
                  <c:v>4.0137890000000001</c:v>
                </c:pt>
                <c:pt idx="20">
                  <c:v>4.0157299999999996</c:v>
                </c:pt>
                <c:pt idx="21">
                  <c:v>4.013509</c:v>
                </c:pt>
                <c:pt idx="22">
                  <c:v>4.0148580000000003</c:v>
                </c:pt>
                <c:pt idx="23">
                  <c:v>4.0180809999999996</c:v>
                </c:pt>
                <c:pt idx="24">
                  <c:v>4.0170170000000001</c:v>
                </c:pt>
                <c:pt idx="25">
                  <c:v>4.02006</c:v>
                </c:pt>
                <c:pt idx="26">
                  <c:v>4.0155849999999997</c:v>
                </c:pt>
                <c:pt idx="27">
                  <c:v>4.0187720000000002</c:v>
                </c:pt>
                <c:pt idx="28">
                  <c:v>4.0200839999999998</c:v>
                </c:pt>
                <c:pt idx="29">
                  <c:v>4.0241610000000003</c:v>
                </c:pt>
                <c:pt idx="30">
                  <c:v>4.0240929999999997</c:v>
                </c:pt>
                <c:pt idx="31">
                  <c:v>4.0273089999999998</c:v>
                </c:pt>
                <c:pt idx="32">
                  <c:v>4.0369549999999998</c:v>
                </c:pt>
                <c:pt idx="33">
                  <c:v>4.0341079999999998</c:v>
                </c:pt>
                <c:pt idx="34">
                  <c:v>4.0380149999999997</c:v>
                </c:pt>
                <c:pt idx="35">
                  <c:v>4.0469179999999998</c:v>
                </c:pt>
                <c:pt idx="36">
                  <c:v>4.06487</c:v>
                </c:pt>
                <c:pt idx="37">
                  <c:v>4.1898200000000001</c:v>
                </c:pt>
                <c:pt idx="38">
                  <c:v>4.3943500000000002</c:v>
                </c:pt>
                <c:pt idx="39">
                  <c:v>4.3413300000000001</c:v>
                </c:pt>
                <c:pt idx="40">
                  <c:v>4.3132400000000004</c:v>
                </c:pt>
                <c:pt idx="41">
                  <c:v>4.26417</c:v>
                </c:pt>
                <c:pt idx="42">
                  <c:v>4.1431500000000003</c:v>
                </c:pt>
                <c:pt idx="43">
                  <c:v>4.0095196</c:v>
                </c:pt>
                <c:pt idx="44">
                  <c:v>4.0036382000000001</c:v>
                </c:pt>
                <c:pt idx="45">
                  <c:v>4.0023219000000001</c:v>
                </c:pt>
                <c:pt idx="46">
                  <c:v>4.0018557000000001</c:v>
                </c:pt>
                <c:pt idx="47">
                  <c:v>4.0017969000000004</c:v>
                </c:pt>
                <c:pt idx="48">
                  <c:v>4.0013921000000003</c:v>
                </c:pt>
                <c:pt idx="49">
                  <c:v>4.0012388000000003</c:v>
                </c:pt>
                <c:pt idx="50">
                  <c:v>4.0015710999999996</c:v>
                </c:pt>
                <c:pt idx="51">
                  <c:v>4.0010371999999998</c:v>
                </c:pt>
                <c:pt idx="52">
                  <c:v>4.0011048999999996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E6-4894-B172-A7EEBCEE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568480"/>
        <c:axId val="293567936"/>
      </c:scatterChart>
      <c:valAx>
        <c:axId val="293568480"/>
        <c:scaling>
          <c:orientation val="minMax"/>
          <c:max val="9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Pore Diameter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567936"/>
        <c:crosses val="autoZero"/>
        <c:crossBetween val="midCat"/>
        <c:majorUnit val="1"/>
      </c:valAx>
      <c:valAx>
        <c:axId val="293567936"/>
        <c:scaling>
          <c:orientation val="minMax"/>
          <c:min val="0"/>
        </c:scaling>
        <c:delete val="0"/>
        <c:axPos val="l"/>
        <c:numFmt formatCode="0.00E+00" sourceLinked="1"/>
        <c:majorTickMark val="none"/>
        <c:minorTickMark val="none"/>
        <c:tickLblPos val="none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56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Parent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DFT!$T$5:$T$57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DFT!$U$5:$U$57</c:f>
              <c:numCache>
                <c:formatCode>0.00E+00</c:formatCode>
                <c:ptCount val="53"/>
                <c:pt idx="0">
                  <c:v>6.7667000000000005E-2</c:v>
                </c:pt>
                <c:pt idx="1">
                  <c:v>5.8810000000000001E-2</c:v>
                </c:pt>
                <c:pt idx="2">
                  <c:v>6.1090999999999999E-2</c:v>
                </c:pt>
                <c:pt idx="3">
                  <c:v>6.0298999999999998E-2</c:v>
                </c:pt>
                <c:pt idx="4">
                  <c:v>5.3582999999999999E-2</c:v>
                </c:pt>
                <c:pt idx="5">
                  <c:v>3.8729E-2</c:v>
                </c:pt>
                <c:pt idx="6">
                  <c:v>3.4514000000000003E-2</c:v>
                </c:pt>
                <c:pt idx="7">
                  <c:v>3.7793E-2</c:v>
                </c:pt>
                <c:pt idx="8">
                  <c:v>3.9246000000000003E-2</c:v>
                </c:pt>
                <c:pt idx="9">
                  <c:v>3.6471000000000003E-2</c:v>
                </c:pt>
                <c:pt idx="10">
                  <c:v>3.5179000000000002E-2</c:v>
                </c:pt>
                <c:pt idx="11">
                  <c:v>3.4567000000000001E-2</c:v>
                </c:pt>
                <c:pt idx="12">
                  <c:v>3.7597999999999999E-2</c:v>
                </c:pt>
                <c:pt idx="13">
                  <c:v>4.0550000000000003E-2</c:v>
                </c:pt>
                <c:pt idx="14">
                  <c:v>4.5061999999999998E-2</c:v>
                </c:pt>
                <c:pt idx="15">
                  <c:v>4.3895999999999998E-2</c:v>
                </c:pt>
                <c:pt idx="16">
                  <c:v>2.7761999999999998E-2</c:v>
                </c:pt>
                <c:pt idx="17">
                  <c:v>2.4566999999999999E-2</c:v>
                </c:pt>
                <c:pt idx="18">
                  <c:v>2.2932000000000001E-2</c:v>
                </c:pt>
                <c:pt idx="19">
                  <c:v>2.1884000000000001E-2</c:v>
                </c:pt>
                <c:pt idx="20">
                  <c:v>2.1447999999999998E-2</c:v>
                </c:pt>
                <c:pt idx="21">
                  <c:v>1.6004999999999998E-2</c:v>
                </c:pt>
                <c:pt idx="22">
                  <c:v>1.5431E-2</c:v>
                </c:pt>
                <c:pt idx="23">
                  <c:v>1.7484E-2</c:v>
                </c:pt>
                <c:pt idx="24">
                  <c:v>1.4364E-2</c:v>
                </c:pt>
                <c:pt idx="25">
                  <c:v>1.6732E-2</c:v>
                </c:pt>
                <c:pt idx="26">
                  <c:v>1.2319E-2</c:v>
                </c:pt>
                <c:pt idx="27">
                  <c:v>1.6413000000000001E-2</c:v>
                </c:pt>
                <c:pt idx="28">
                  <c:v>1.7260000000000001E-2</c:v>
                </c:pt>
                <c:pt idx="29">
                  <c:v>2.2235999999999999E-2</c:v>
                </c:pt>
                <c:pt idx="30">
                  <c:v>2.2131000000000001E-2</c:v>
                </c:pt>
                <c:pt idx="31">
                  <c:v>2.4403000000000001E-2</c:v>
                </c:pt>
                <c:pt idx="32">
                  <c:v>3.6024E-2</c:v>
                </c:pt>
                <c:pt idx="33">
                  <c:v>4.0279000000000002E-2</c:v>
                </c:pt>
                <c:pt idx="34">
                  <c:v>5.6094999999999999E-2</c:v>
                </c:pt>
                <c:pt idx="35">
                  <c:v>0.10458000000000001</c:v>
                </c:pt>
                <c:pt idx="36">
                  <c:v>0.15626999999999999</c:v>
                </c:pt>
                <c:pt idx="37">
                  <c:v>0.37071999999999999</c:v>
                </c:pt>
                <c:pt idx="38">
                  <c:v>0.71409</c:v>
                </c:pt>
                <c:pt idx="39">
                  <c:v>0.61570000000000003</c:v>
                </c:pt>
                <c:pt idx="40">
                  <c:v>0.5635</c:v>
                </c:pt>
                <c:pt idx="41">
                  <c:v>0.47377000000000002</c:v>
                </c:pt>
                <c:pt idx="42">
                  <c:v>0.22633</c:v>
                </c:pt>
                <c:pt idx="43">
                  <c:v>1.1035E-2</c:v>
                </c:pt>
                <c:pt idx="44">
                  <c:v>2.1814E-3</c:v>
                </c:pt>
                <c:pt idx="45">
                  <c:v>4.3260999999999999E-4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EF-472C-849C-DCC011F17443}"/>
            </c:ext>
          </c:extLst>
        </c:ser>
        <c:ser>
          <c:idx val="1"/>
          <c:order val="1"/>
          <c:tx>
            <c:v>1%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DFT!$W$5:$W$57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DFT!$Y$5:$Y$57</c:f>
              <c:numCache>
                <c:formatCode>0.00E+00</c:formatCode>
                <c:ptCount val="53"/>
                <c:pt idx="0">
                  <c:v>1.03372</c:v>
                </c:pt>
                <c:pt idx="1">
                  <c:v>1.026537</c:v>
                </c:pt>
                <c:pt idx="2">
                  <c:v>1.025539</c:v>
                </c:pt>
                <c:pt idx="3">
                  <c:v>1.0231300000000001</c:v>
                </c:pt>
                <c:pt idx="4">
                  <c:v>1.0189649999999999</c:v>
                </c:pt>
                <c:pt idx="5">
                  <c:v>1.0110939999999999</c:v>
                </c:pt>
                <c:pt idx="6">
                  <c:v>1.0078366000000001</c:v>
                </c:pt>
                <c:pt idx="7">
                  <c:v>1.0085111</c:v>
                </c:pt>
                <c:pt idx="8">
                  <c:v>1.0098498</c:v>
                </c:pt>
                <c:pt idx="9">
                  <c:v>1.0098045</c:v>
                </c:pt>
                <c:pt idx="10">
                  <c:v>1.010165</c:v>
                </c:pt>
                <c:pt idx="11">
                  <c:v>1.0114350000000001</c:v>
                </c:pt>
                <c:pt idx="12">
                  <c:v>1.014435</c:v>
                </c:pt>
                <c:pt idx="13">
                  <c:v>1.0166580000000001</c:v>
                </c:pt>
                <c:pt idx="14">
                  <c:v>1.0204979999999999</c:v>
                </c:pt>
                <c:pt idx="15">
                  <c:v>1.0204470000000001</c:v>
                </c:pt>
                <c:pt idx="16">
                  <c:v>1.011539</c:v>
                </c:pt>
                <c:pt idx="17">
                  <c:v>1.0096069000000001</c:v>
                </c:pt>
                <c:pt idx="18">
                  <c:v>1.0100169999999999</c:v>
                </c:pt>
                <c:pt idx="19">
                  <c:v>1.0101869999999999</c:v>
                </c:pt>
                <c:pt idx="20">
                  <c:v>1.0105029999999999</c:v>
                </c:pt>
                <c:pt idx="21">
                  <c:v>1.0078313999999999</c:v>
                </c:pt>
                <c:pt idx="22">
                  <c:v>1.0093977000000001</c:v>
                </c:pt>
                <c:pt idx="23">
                  <c:v>1.012683</c:v>
                </c:pt>
                <c:pt idx="24">
                  <c:v>1.0096296</c:v>
                </c:pt>
                <c:pt idx="25">
                  <c:v>1.0110699999999999</c:v>
                </c:pt>
                <c:pt idx="26">
                  <c:v>1.0087269000000001</c:v>
                </c:pt>
                <c:pt idx="27">
                  <c:v>1.014689</c:v>
                </c:pt>
                <c:pt idx="28">
                  <c:v>1.015746</c:v>
                </c:pt>
                <c:pt idx="29">
                  <c:v>1.019957</c:v>
                </c:pt>
                <c:pt idx="30">
                  <c:v>1.020167</c:v>
                </c:pt>
                <c:pt idx="31">
                  <c:v>1.025352</c:v>
                </c:pt>
                <c:pt idx="32">
                  <c:v>1.041398</c:v>
                </c:pt>
                <c:pt idx="33">
                  <c:v>1.0504640000000001</c:v>
                </c:pt>
                <c:pt idx="34">
                  <c:v>1.0763130000000001</c:v>
                </c:pt>
                <c:pt idx="35">
                  <c:v>1.1513899999999999</c:v>
                </c:pt>
                <c:pt idx="36">
                  <c:v>1.24309</c:v>
                </c:pt>
                <c:pt idx="37">
                  <c:v>1.52885</c:v>
                </c:pt>
                <c:pt idx="38">
                  <c:v>1.9672100000000001</c:v>
                </c:pt>
                <c:pt idx="39">
                  <c:v>1.7430600000000001</c:v>
                </c:pt>
                <c:pt idx="40">
                  <c:v>1.3059499999999999</c:v>
                </c:pt>
                <c:pt idx="41">
                  <c:v>1.1835499999999999</c:v>
                </c:pt>
                <c:pt idx="42">
                  <c:v>1.082346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EF-472C-849C-DCC011F17443}"/>
            </c:ext>
          </c:extLst>
        </c:ser>
        <c:ser>
          <c:idx val="2"/>
          <c:order val="2"/>
          <c:tx>
            <c:v>2.5%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DFT!$AA$5:$AA$57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DFT!$AC$5:$AC$57</c:f>
              <c:numCache>
                <c:formatCode>0.00E+00</c:formatCode>
                <c:ptCount val="53"/>
                <c:pt idx="0">
                  <c:v>2.033798</c:v>
                </c:pt>
                <c:pt idx="1">
                  <c:v>2.02664</c:v>
                </c:pt>
                <c:pt idx="2">
                  <c:v>2.0256539999999998</c:v>
                </c:pt>
                <c:pt idx="3">
                  <c:v>2.0234019999999999</c:v>
                </c:pt>
                <c:pt idx="4">
                  <c:v>2.0185300000000002</c:v>
                </c:pt>
                <c:pt idx="5">
                  <c:v>2.0117020000000001</c:v>
                </c:pt>
                <c:pt idx="6">
                  <c:v>2.0092026000000001</c:v>
                </c:pt>
                <c:pt idx="7">
                  <c:v>2.0094775</c:v>
                </c:pt>
                <c:pt idx="8">
                  <c:v>2.0088073</c:v>
                </c:pt>
                <c:pt idx="9">
                  <c:v>2.0081693999999999</c:v>
                </c:pt>
                <c:pt idx="10">
                  <c:v>2.0082464999999998</c:v>
                </c:pt>
                <c:pt idx="11">
                  <c:v>2.0089891</c:v>
                </c:pt>
                <c:pt idx="12">
                  <c:v>2.0109870000000001</c:v>
                </c:pt>
                <c:pt idx="13">
                  <c:v>2.0112260000000002</c:v>
                </c:pt>
                <c:pt idx="14">
                  <c:v>2.0154999999999998</c:v>
                </c:pt>
                <c:pt idx="15">
                  <c:v>2.015819</c:v>
                </c:pt>
                <c:pt idx="16">
                  <c:v>2.0079513000000002</c:v>
                </c:pt>
                <c:pt idx="17">
                  <c:v>2.0061116000000001</c:v>
                </c:pt>
                <c:pt idx="18">
                  <c:v>2.0067061000000002</c:v>
                </c:pt>
                <c:pt idx="19">
                  <c:v>2.0064301000000002</c:v>
                </c:pt>
                <c:pt idx="20">
                  <c:v>2.0057718000000002</c:v>
                </c:pt>
                <c:pt idx="21">
                  <c:v>2.0047077</c:v>
                </c:pt>
                <c:pt idx="22">
                  <c:v>2.0054002</c:v>
                </c:pt>
                <c:pt idx="23">
                  <c:v>2.0082061000000002</c:v>
                </c:pt>
                <c:pt idx="24">
                  <c:v>2.0068049000000001</c:v>
                </c:pt>
                <c:pt idx="25">
                  <c:v>2.0094987999999998</c:v>
                </c:pt>
                <c:pt idx="26">
                  <c:v>2.0074081000000001</c:v>
                </c:pt>
                <c:pt idx="27">
                  <c:v>2.0118550000000002</c:v>
                </c:pt>
                <c:pt idx="28">
                  <c:v>2.0116809999999998</c:v>
                </c:pt>
                <c:pt idx="29">
                  <c:v>2.0164170000000001</c:v>
                </c:pt>
                <c:pt idx="30">
                  <c:v>2.0163669999999998</c:v>
                </c:pt>
                <c:pt idx="31">
                  <c:v>2.021579</c:v>
                </c:pt>
                <c:pt idx="32">
                  <c:v>2.0339200000000002</c:v>
                </c:pt>
                <c:pt idx="33">
                  <c:v>2.0407009999999999</c:v>
                </c:pt>
                <c:pt idx="34">
                  <c:v>2.0622940000000001</c:v>
                </c:pt>
                <c:pt idx="35">
                  <c:v>2.1341000000000001</c:v>
                </c:pt>
                <c:pt idx="36">
                  <c:v>2.2126000000000001</c:v>
                </c:pt>
                <c:pt idx="37">
                  <c:v>2.4674300000000002</c:v>
                </c:pt>
                <c:pt idx="38">
                  <c:v>2.8552599999999999</c:v>
                </c:pt>
                <c:pt idx="39">
                  <c:v>2.66683</c:v>
                </c:pt>
                <c:pt idx="40">
                  <c:v>2.3092199999999998</c:v>
                </c:pt>
                <c:pt idx="41">
                  <c:v>2.1985199999999998</c:v>
                </c:pt>
                <c:pt idx="42">
                  <c:v>2.0818300000000001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EF-472C-849C-DCC011F17443}"/>
            </c:ext>
          </c:extLst>
        </c:ser>
        <c:ser>
          <c:idx val="3"/>
          <c:order val="3"/>
          <c:tx>
            <c:v>5%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DFT!$AE$5:$AE$57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DFT!$AG$5:$AG$57</c:f>
              <c:numCache>
                <c:formatCode>0.00E+00</c:formatCode>
                <c:ptCount val="53"/>
                <c:pt idx="0">
                  <c:v>3.0288590000000002</c:v>
                </c:pt>
                <c:pt idx="1">
                  <c:v>3.0224570000000002</c:v>
                </c:pt>
                <c:pt idx="2">
                  <c:v>3.021353</c:v>
                </c:pt>
                <c:pt idx="3">
                  <c:v>3.018993</c:v>
                </c:pt>
                <c:pt idx="4">
                  <c:v>3.0147560000000002</c:v>
                </c:pt>
                <c:pt idx="5">
                  <c:v>3.0083956999999999</c:v>
                </c:pt>
                <c:pt idx="6">
                  <c:v>3.0057306000000001</c:v>
                </c:pt>
                <c:pt idx="7">
                  <c:v>3.0058441</c:v>
                </c:pt>
                <c:pt idx="8">
                  <c:v>3.0064041000000001</c:v>
                </c:pt>
                <c:pt idx="9">
                  <c:v>3.00624</c:v>
                </c:pt>
                <c:pt idx="10">
                  <c:v>3.006262</c:v>
                </c:pt>
                <c:pt idx="11">
                  <c:v>3.0071056</c:v>
                </c:pt>
                <c:pt idx="12">
                  <c:v>3.0091904</c:v>
                </c:pt>
                <c:pt idx="13">
                  <c:v>3.010154</c:v>
                </c:pt>
                <c:pt idx="14">
                  <c:v>3.0143339999999998</c:v>
                </c:pt>
                <c:pt idx="15">
                  <c:v>3.015234</c:v>
                </c:pt>
                <c:pt idx="16">
                  <c:v>3.0084498000000002</c:v>
                </c:pt>
                <c:pt idx="17">
                  <c:v>3.0074264999999998</c:v>
                </c:pt>
                <c:pt idx="18">
                  <c:v>3.0083329000000001</c:v>
                </c:pt>
                <c:pt idx="19">
                  <c:v>3.0085130000000002</c:v>
                </c:pt>
                <c:pt idx="20">
                  <c:v>3.0086757</c:v>
                </c:pt>
                <c:pt idx="21">
                  <c:v>3.0069921000000002</c:v>
                </c:pt>
                <c:pt idx="22">
                  <c:v>3.0079071000000002</c:v>
                </c:pt>
                <c:pt idx="23">
                  <c:v>3.0106869999999999</c:v>
                </c:pt>
                <c:pt idx="24">
                  <c:v>3.0091800000000002</c:v>
                </c:pt>
                <c:pt idx="25">
                  <c:v>3.012213</c:v>
                </c:pt>
                <c:pt idx="26">
                  <c:v>3.0100039999999999</c:v>
                </c:pt>
                <c:pt idx="27">
                  <c:v>3.0161060000000002</c:v>
                </c:pt>
                <c:pt idx="28">
                  <c:v>3.0174129999999999</c:v>
                </c:pt>
                <c:pt idx="29">
                  <c:v>3.0216859999999999</c:v>
                </c:pt>
                <c:pt idx="30">
                  <c:v>3.020759</c:v>
                </c:pt>
                <c:pt idx="31">
                  <c:v>3.024797</c:v>
                </c:pt>
                <c:pt idx="32">
                  <c:v>3.037868</c:v>
                </c:pt>
                <c:pt idx="33">
                  <c:v>3.043927</c:v>
                </c:pt>
                <c:pt idx="34">
                  <c:v>3.0648650000000002</c:v>
                </c:pt>
                <c:pt idx="35">
                  <c:v>3.12819</c:v>
                </c:pt>
                <c:pt idx="36">
                  <c:v>3.2033300000000002</c:v>
                </c:pt>
                <c:pt idx="37">
                  <c:v>3.4458799999999998</c:v>
                </c:pt>
                <c:pt idx="38">
                  <c:v>3.8049300000000001</c:v>
                </c:pt>
                <c:pt idx="39">
                  <c:v>3.6224099999999999</c:v>
                </c:pt>
                <c:pt idx="40">
                  <c:v>3.29209</c:v>
                </c:pt>
                <c:pt idx="41">
                  <c:v>3.1915300000000002</c:v>
                </c:pt>
                <c:pt idx="42">
                  <c:v>3.0804119999999999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EF-472C-849C-DCC011F17443}"/>
            </c:ext>
          </c:extLst>
        </c:ser>
        <c:ser>
          <c:idx val="4"/>
          <c:order val="4"/>
          <c:tx>
            <c:v>10%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DFT!$AI$5:$AI$57</c:f>
              <c:numCache>
                <c:formatCode>General</c:formatCode>
                <c:ptCount val="53"/>
                <c:pt idx="0">
                  <c:v>1.4319999999999999</c:v>
                </c:pt>
                <c:pt idx="1">
                  <c:v>1.498</c:v>
                </c:pt>
                <c:pt idx="2">
                  <c:v>1.5640000000000001</c:v>
                </c:pt>
                <c:pt idx="3">
                  <c:v>1.631</c:v>
                </c:pt>
                <c:pt idx="4">
                  <c:v>1.6970000000000001</c:v>
                </c:pt>
                <c:pt idx="5">
                  <c:v>1.78</c:v>
                </c:pt>
                <c:pt idx="6">
                  <c:v>1.8680000000000001</c:v>
                </c:pt>
                <c:pt idx="7">
                  <c:v>1.948</c:v>
                </c:pt>
                <c:pt idx="8">
                  <c:v>2.0270000000000001</c:v>
                </c:pt>
                <c:pt idx="9">
                  <c:v>2.1070000000000002</c:v>
                </c:pt>
                <c:pt idx="10">
                  <c:v>2.1859999999999999</c:v>
                </c:pt>
                <c:pt idx="11">
                  <c:v>2.266</c:v>
                </c:pt>
                <c:pt idx="12">
                  <c:v>2.3450000000000002</c:v>
                </c:pt>
                <c:pt idx="13">
                  <c:v>2.4249999999999998</c:v>
                </c:pt>
                <c:pt idx="14">
                  <c:v>2.504</c:v>
                </c:pt>
                <c:pt idx="15">
                  <c:v>2.5830000000000002</c:v>
                </c:pt>
                <c:pt idx="16">
                  <c:v>2.7029999999999998</c:v>
                </c:pt>
                <c:pt idx="17">
                  <c:v>2.8220000000000001</c:v>
                </c:pt>
                <c:pt idx="18">
                  <c:v>2.9409999999999998</c:v>
                </c:pt>
                <c:pt idx="19">
                  <c:v>3.06</c:v>
                </c:pt>
                <c:pt idx="20">
                  <c:v>3.1789999999999998</c:v>
                </c:pt>
                <c:pt idx="21">
                  <c:v>3.298</c:v>
                </c:pt>
                <c:pt idx="22">
                  <c:v>3.4180000000000001</c:v>
                </c:pt>
                <c:pt idx="23">
                  <c:v>3.5369999999999999</c:v>
                </c:pt>
                <c:pt idx="24">
                  <c:v>3.6560000000000001</c:v>
                </c:pt>
                <c:pt idx="25">
                  <c:v>3.7749999999999999</c:v>
                </c:pt>
                <c:pt idx="26">
                  <c:v>3.9340000000000002</c:v>
                </c:pt>
                <c:pt idx="27">
                  <c:v>4.093</c:v>
                </c:pt>
                <c:pt idx="28">
                  <c:v>4.2519999999999998</c:v>
                </c:pt>
                <c:pt idx="29">
                  <c:v>4.4109999999999996</c:v>
                </c:pt>
                <c:pt idx="30">
                  <c:v>4.57</c:v>
                </c:pt>
                <c:pt idx="31">
                  <c:v>4.7279999999999998</c:v>
                </c:pt>
                <c:pt idx="32">
                  <c:v>4.8869999999999996</c:v>
                </c:pt>
                <c:pt idx="33">
                  <c:v>5.0860000000000003</c:v>
                </c:pt>
                <c:pt idx="34">
                  <c:v>5.2850000000000001</c:v>
                </c:pt>
                <c:pt idx="35">
                  <c:v>5.4829999999999997</c:v>
                </c:pt>
                <c:pt idx="36">
                  <c:v>5.6820000000000004</c:v>
                </c:pt>
                <c:pt idx="37">
                  <c:v>5.88</c:v>
                </c:pt>
                <c:pt idx="38">
                  <c:v>6.0789999999999997</c:v>
                </c:pt>
                <c:pt idx="39">
                  <c:v>6.3170000000000002</c:v>
                </c:pt>
                <c:pt idx="40">
                  <c:v>6.556</c:v>
                </c:pt>
                <c:pt idx="41">
                  <c:v>6.7939999999999996</c:v>
                </c:pt>
                <c:pt idx="42">
                  <c:v>7.032</c:v>
                </c:pt>
                <c:pt idx="43">
                  <c:v>7.31</c:v>
                </c:pt>
                <c:pt idx="44">
                  <c:v>7.5880000000000001</c:v>
                </c:pt>
                <c:pt idx="45">
                  <c:v>7.867</c:v>
                </c:pt>
                <c:pt idx="46">
                  <c:v>8.1449999999999996</c:v>
                </c:pt>
                <c:pt idx="47">
                  <c:v>8.4619999999999997</c:v>
                </c:pt>
                <c:pt idx="48">
                  <c:v>8.7799999999999994</c:v>
                </c:pt>
                <c:pt idx="49">
                  <c:v>9.0980000000000008</c:v>
                </c:pt>
                <c:pt idx="50">
                  <c:v>9.4160000000000004</c:v>
                </c:pt>
                <c:pt idx="51">
                  <c:v>9.7729999999999997</c:v>
                </c:pt>
                <c:pt idx="52">
                  <c:v>10.131</c:v>
                </c:pt>
              </c:numCache>
            </c:numRef>
          </c:xVal>
          <c:yVal>
            <c:numRef>
              <c:f>DFT!$AK$5:$AK$57</c:f>
              <c:numCache>
                <c:formatCode>0.00E+00</c:formatCode>
                <c:ptCount val="53"/>
                <c:pt idx="0">
                  <c:v>4.0343039999999997</c:v>
                </c:pt>
                <c:pt idx="1">
                  <c:v>4.0266650000000004</c:v>
                </c:pt>
                <c:pt idx="2">
                  <c:v>4.0251720000000004</c:v>
                </c:pt>
                <c:pt idx="3">
                  <c:v>4.0217980000000004</c:v>
                </c:pt>
                <c:pt idx="4">
                  <c:v>4.0163250000000001</c:v>
                </c:pt>
                <c:pt idx="5">
                  <c:v>4.0098661</c:v>
                </c:pt>
                <c:pt idx="6">
                  <c:v>4.0074984000000002</c:v>
                </c:pt>
                <c:pt idx="7">
                  <c:v>4.0083080999999998</c:v>
                </c:pt>
                <c:pt idx="8">
                  <c:v>4.0085766999999999</c:v>
                </c:pt>
                <c:pt idx="9">
                  <c:v>4.0086782000000003</c:v>
                </c:pt>
                <c:pt idx="10">
                  <c:v>4.0088613999999998</c:v>
                </c:pt>
                <c:pt idx="11">
                  <c:v>4.0097695</c:v>
                </c:pt>
                <c:pt idx="12">
                  <c:v>4.0122390000000001</c:v>
                </c:pt>
                <c:pt idx="13">
                  <c:v>4.0128300000000001</c:v>
                </c:pt>
                <c:pt idx="14">
                  <c:v>4.0181959999999997</c:v>
                </c:pt>
                <c:pt idx="15">
                  <c:v>4.0197529999999997</c:v>
                </c:pt>
                <c:pt idx="16">
                  <c:v>4.011787</c:v>
                </c:pt>
                <c:pt idx="17">
                  <c:v>4.0115439999999998</c:v>
                </c:pt>
                <c:pt idx="18">
                  <c:v>4.0130280000000003</c:v>
                </c:pt>
                <c:pt idx="19">
                  <c:v>4.0135540000000001</c:v>
                </c:pt>
                <c:pt idx="20">
                  <c:v>4.013744</c:v>
                </c:pt>
                <c:pt idx="21">
                  <c:v>4.013045</c:v>
                </c:pt>
                <c:pt idx="22">
                  <c:v>4.0139690000000003</c:v>
                </c:pt>
                <c:pt idx="23">
                  <c:v>4.0174029999999998</c:v>
                </c:pt>
                <c:pt idx="24">
                  <c:v>4.0168540000000004</c:v>
                </c:pt>
                <c:pt idx="25">
                  <c:v>4.0203379999999997</c:v>
                </c:pt>
                <c:pt idx="26">
                  <c:v>4.0161579999999999</c:v>
                </c:pt>
                <c:pt idx="27">
                  <c:v>4.0219829999999996</c:v>
                </c:pt>
                <c:pt idx="28">
                  <c:v>4.0234230000000002</c:v>
                </c:pt>
                <c:pt idx="29">
                  <c:v>4.0283910000000001</c:v>
                </c:pt>
                <c:pt idx="30">
                  <c:v>4.027603</c:v>
                </c:pt>
                <c:pt idx="31">
                  <c:v>4.0322820000000004</c:v>
                </c:pt>
                <c:pt idx="32">
                  <c:v>4.044238</c:v>
                </c:pt>
                <c:pt idx="33">
                  <c:v>4.0446600000000004</c:v>
                </c:pt>
                <c:pt idx="34">
                  <c:v>4.0560359999999998</c:v>
                </c:pt>
                <c:pt idx="35">
                  <c:v>4.0878040000000002</c:v>
                </c:pt>
                <c:pt idx="36">
                  <c:v>4.1306799999999999</c:v>
                </c:pt>
                <c:pt idx="37">
                  <c:v>4.3029799999999998</c:v>
                </c:pt>
                <c:pt idx="38">
                  <c:v>4.5709499999999998</c:v>
                </c:pt>
                <c:pt idx="39">
                  <c:v>4.4641799999999998</c:v>
                </c:pt>
                <c:pt idx="40">
                  <c:v>4.3115399999999999</c:v>
                </c:pt>
                <c:pt idx="41">
                  <c:v>4.2390400000000001</c:v>
                </c:pt>
                <c:pt idx="42">
                  <c:v>4.0966899999999997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EF-472C-849C-DCC011F17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566304"/>
        <c:axId val="293566848"/>
      </c:scatterChart>
      <c:valAx>
        <c:axId val="293566304"/>
        <c:scaling>
          <c:orientation val="minMax"/>
          <c:max val="9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Pore Diameter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566848"/>
        <c:crosses val="autoZero"/>
        <c:crossBetween val="midCat"/>
        <c:majorUnit val="1"/>
      </c:valAx>
      <c:valAx>
        <c:axId val="293566848"/>
        <c:scaling>
          <c:orientation val="minMax"/>
          <c:min val="0"/>
        </c:scaling>
        <c:delete val="0"/>
        <c:axPos val="l"/>
        <c:numFmt formatCode="0.00E+00" sourceLinked="1"/>
        <c:majorTickMark val="none"/>
        <c:minorTickMark val="none"/>
        <c:tickLblPos val="none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56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13</xdr:row>
      <xdr:rowOff>52387</xdr:rowOff>
    </xdr:from>
    <xdr:to>
      <xdr:col>9</xdr:col>
      <xdr:colOff>523425</xdr:colOff>
      <xdr:row>32</xdr:row>
      <xdr:rowOff>32887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519112</xdr:colOff>
      <xdr:row>46</xdr:row>
      <xdr:rowOff>52387</xdr:rowOff>
    </xdr:from>
    <xdr:to>
      <xdr:col>11</xdr:col>
      <xdr:colOff>461512</xdr:colOff>
      <xdr:row>65</xdr:row>
      <xdr:rowOff>32887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223837</xdr:colOff>
      <xdr:row>58</xdr:row>
      <xdr:rowOff>138112</xdr:rowOff>
    </xdr:from>
    <xdr:to>
      <xdr:col>11</xdr:col>
      <xdr:colOff>390525</xdr:colOff>
      <xdr:row>60</xdr:row>
      <xdr:rowOff>11669</xdr:rowOff>
    </xdr:to>
    <xdr:sp macro="" textlink="">
      <xdr:nvSpPr>
        <xdr:cNvPr id="3" name="TextBox 2"/>
        <xdr:cNvSpPr txBox="1"/>
      </xdr:nvSpPr>
      <xdr:spPr>
        <a:xfrm>
          <a:off x="5710237" y="11187112"/>
          <a:ext cx="138588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5%Ni/SBA-15 spent</a:t>
          </a:r>
        </a:p>
      </xdr:txBody>
    </xdr:sp>
    <xdr:clientData/>
  </xdr:twoCellAnchor>
  <xdr:twoCellAnchor>
    <xdr:from>
      <xdr:col>9</xdr:col>
      <xdr:colOff>223837</xdr:colOff>
      <xdr:row>60</xdr:row>
      <xdr:rowOff>147637</xdr:rowOff>
    </xdr:from>
    <xdr:to>
      <xdr:col>11</xdr:col>
      <xdr:colOff>333375</xdr:colOff>
      <xdr:row>62</xdr:row>
      <xdr:rowOff>21194</xdr:rowOff>
    </xdr:to>
    <xdr:sp macro="" textlink="">
      <xdr:nvSpPr>
        <xdr:cNvPr id="4" name="TextBox 3"/>
        <xdr:cNvSpPr txBox="1"/>
      </xdr:nvSpPr>
      <xdr:spPr>
        <a:xfrm>
          <a:off x="5710237" y="11577637"/>
          <a:ext cx="132873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5%Ni/SBA-15 fresh</a:t>
          </a:r>
        </a:p>
      </xdr:txBody>
    </xdr:sp>
    <xdr:clientData/>
  </xdr:twoCellAnchor>
  <xdr:twoCellAnchor>
    <xdr:from>
      <xdr:col>9</xdr:col>
      <xdr:colOff>223837</xdr:colOff>
      <xdr:row>49</xdr:row>
      <xdr:rowOff>80962</xdr:rowOff>
    </xdr:from>
    <xdr:to>
      <xdr:col>11</xdr:col>
      <xdr:colOff>390525</xdr:colOff>
      <xdr:row>50</xdr:row>
      <xdr:rowOff>145019</xdr:rowOff>
    </xdr:to>
    <xdr:sp macro="" textlink="">
      <xdr:nvSpPr>
        <xdr:cNvPr id="5" name="TextBox 4"/>
        <xdr:cNvSpPr txBox="1"/>
      </xdr:nvSpPr>
      <xdr:spPr>
        <a:xfrm>
          <a:off x="5710237" y="9415462"/>
          <a:ext cx="138588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5%Ni/KIT-6 spent</a:t>
          </a:r>
        </a:p>
      </xdr:txBody>
    </xdr:sp>
    <xdr:clientData/>
  </xdr:twoCellAnchor>
  <xdr:twoCellAnchor>
    <xdr:from>
      <xdr:col>9</xdr:col>
      <xdr:colOff>223837</xdr:colOff>
      <xdr:row>53</xdr:row>
      <xdr:rowOff>176212</xdr:rowOff>
    </xdr:from>
    <xdr:to>
      <xdr:col>11</xdr:col>
      <xdr:colOff>333375</xdr:colOff>
      <xdr:row>55</xdr:row>
      <xdr:rowOff>49769</xdr:rowOff>
    </xdr:to>
    <xdr:sp macro="" textlink="">
      <xdr:nvSpPr>
        <xdr:cNvPr id="6" name="TextBox 5"/>
        <xdr:cNvSpPr txBox="1"/>
      </xdr:nvSpPr>
      <xdr:spPr>
        <a:xfrm>
          <a:off x="5710237" y="10272712"/>
          <a:ext cx="132873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5%Ni/KIT-6 fresh</a:t>
          </a:r>
        </a:p>
      </xdr:txBody>
    </xdr:sp>
    <xdr:clientData/>
  </xdr:twoCellAnchor>
  <xdr:twoCellAnchor>
    <xdr:from>
      <xdr:col>15</xdr:col>
      <xdr:colOff>0</xdr:colOff>
      <xdr:row>47</xdr:row>
      <xdr:rowOff>0</xdr:rowOff>
    </xdr:from>
    <xdr:to>
      <xdr:col>19</xdr:col>
      <xdr:colOff>441600</xdr:colOff>
      <xdr:row>62</xdr:row>
      <xdr:rowOff>22500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44</xdr:row>
      <xdr:rowOff>152400</xdr:rowOff>
    </xdr:from>
    <xdr:to>
      <xdr:col>8</xdr:col>
      <xdr:colOff>161475</xdr:colOff>
      <xdr:row>63</xdr:row>
      <xdr:rowOff>132900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44</xdr:row>
      <xdr:rowOff>171450</xdr:rowOff>
    </xdr:from>
    <xdr:to>
      <xdr:col>15</xdr:col>
      <xdr:colOff>123375</xdr:colOff>
      <xdr:row>63</xdr:row>
      <xdr:rowOff>151950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466725</xdr:colOff>
      <xdr:row>45</xdr:row>
      <xdr:rowOff>0</xdr:rowOff>
    </xdr:from>
    <xdr:to>
      <xdr:col>22</xdr:col>
      <xdr:colOff>409125</xdr:colOff>
      <xdr:row>63</xdr:row>
      <xdr:rowOff>171000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233362</xdr:colOff>
      <xdr:row>40</xdr:row>
      <xdr:rowOff>52387</xdr:rowOff>
    </xdr:from>
    <xdr:to>
      <xdr:col>9</xdr:col>
      <xdr:colOff>175762</xdr:colOff>
      <xdr:row>59</xdr:row>
      <xdr:rowOff>32887</xdr:rowOff>
    </xdr:to>
    <xdr:grpSp>
      <xdr:nvGrpSpPr>
        <xdr:cNvPr id="24" name="Group 23"/>
        <xdr:cNvGrpSpPr/>
      </xdr:nvGrpSpPr>
      <xdr:grpSpPr>
        <a:xfrm>
          <a:off x="2062162" y="7672387"/>
          <a:ext cx="3600000" cy="3600000"/>
          <a:chOff x="3519487" y="7624762"/>
          <a:chExt cx="3600000" cy="3600000"/>
        </a:xfrm>
      </xdr:grpSpPr>
      <xdr:graphicFrame macro="">
        <xdr:nvGraphicFramePr>
          <xdr:cNvPr id="2" name="Chart 1"/>
          <xdr:cNvGraphicFramePr/>
        </xdr:nvGraphicFramePr>
        <xdr:xfrm>
          <a:off x="3519487" y="7624762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5943600" y="9077325"/>
            <a:ext cx="1047146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5%Ni/SBA-15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5943600" y="10344150"/>
            <a:ext cx="1047146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1%Ni/SBA-15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5943600" y="9791700"/>
            <a:ext cx="1164806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2.5%Ni/SBA-15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5943600" y="8458200"/>
            <a:ext cx="112562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10%Ni/SBA-15</a:t>
            </a:r>
          </a:p>
        </xdr:txBody>
      </xdr:sp>
    </xdr:grpSp>
    <xdr:clientData/>
  </xdr:twoCellAnchor>
  <xdr:twoCellAnchor>
    <xdr:from>
      <xdr:col>18</xdr:col>
      <xdr:colOff>457200</xdr:colOff>
      <xdr:row>40</xdr:row>
      <xdr:rowOff>47625</xdr:rowOff>
    </xdr:from>
    <xdr:to>
      <xdr:col>24</xdr:col>
      <xdr:colOff>399600</xdr:colOff>
      <xdr:row>59</xdr:row>
      <xdr:rowOff>28125</xdr:rowOff>
    </xdr:to>
    <xdr:grpSp>
      <xdr:nvGrpSpPr>
        <xdr:cNvPr id="22" name="Group 21"/>
        <xdr:cNvGrpSpPr/>
      </xdr:nvGrpSpPr>
      <xdr:grpSpPr>
        <a:xfrm>
          <a:off x="11430000" y="7667625"/>
          <a:ext cx="3600000" cy="3600000"/>
          <a:chOff x="3519487" y="7624762"/>
          <a:chExt cx="3600000" cy="3600000"/>
        </a:xfrm>
      </xdr:grpSpPr>
      <xdr:graphicFrame macro="">
        <xdr:nvGraphicFramePr>
          <xdr:cNvPr id="23" name="Chart 22"/>
          <xdr:cNvGraphicFramePr/>
        </xdr:nvGraphicFramePr>
        <xdr:xfrm>
          <a:off x="3519487" y="7624762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5" name="TextBox 24"/>
          <xdr:cNvSpPr txBox="1"/>
        </xdr:nvSpPr>
        <xdr:spPr>
          <a:xfrm>
            <a:off x="5943600" y="10363200"/>
            <a:ext cx="670825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SBA-15</a:t>
            </a:r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5943600" y="9401175"/>
            <a:ext cx="52956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KIT-6</a:t>
            </a:r>
          </a:p>
        </xdr:txBody>
      </xdr:sp>
    </xdr:grpSp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552000</xdr:colOff>
      <xdr:row>58</xdr:row>
      <xdr:rowOff>171000</xdr:rowOff>
    </xdr:to>
    <xdr:grpSp>
      <xdr:nvGrpSpPr>
        <xdr:cNvPr id="31" name="Group 30"/>
        <xdr:cNvGrpSpPr/>
      </xdr:nvGrpSpPr>
      <xdr:grpSpPr>
        <a:xfrm>
          <a:off x="6705600" y="7620000"/>
          <a:ext cx="3600000" cy="3600000"/>
          <a:chOff x="3519487" y="7624762"/>
          <a:chExt cx="3600000" cy="3600000"/>
        </a:xfrm>
      </xdr:grpSpPr>
      <xdr:graphicFrame macro="">
        <xdr:nvGraphicFramePr>
          <xdr:cNvPr id="32" name="Chart 31"/>
          <xdr:cNvGraphicFramePr/>
        </xdr:nvGraphicFramePr>
        <xdr:xfrm>
          <a:off x="3519487" y="7624762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3" name="TextBox 32"/>
          <xdr:cNvSpPr txBox="1"/>
        </xdr:nvSpPr>
        <xdr:spPr>
          <a:xfrm>
            <a:off x="5943600" y="8991600"/>
            <a:ext cx="90588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5%Ni/KIT-6</a:t>
            </a:r>
          </a:p>
        </xdr:txBody>
      </xdr:sp>
      <xdr:sp macro="" textlink="">
        <xdr:nvSpPr>
          <xdr:cNvPr id="34" name="TextBox 33"/>
          <xdr:cNvSpPr txBox="1"/>
        </xdr:nvSpPr>
        <xdr:spPr>
          <a:xfrm>
            <a:off x="5943600" y="10344150"/>
            <a:ext cx="90588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1%Ni/KIT-6</a:t>
            </a: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5943600" y="9705975"/>
            <a:ext cx="102355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2.5%Ni/KIT-6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5943600" y="8324850"/>
            <a:ext cx="984372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10%Ni/KIT-6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119</xdr:row>
      <xdr:rowOff>0</xdr:rowOff>
    </xdr:from>
    <xdr:to>
      <xdr:col>6</xdr:col>
      <xdr:colOff>552000</xdr:colOff>
      <xdr:row>137</xdr:row>
      <xdr:rowOff>171000</xdr:rowOff>
    </xdr:to>
    <xdr:grpSp>
      <xdr:nvGrpSpPr>
        <xdr:cNvPr id="2" name="Group 1"/>
        <xdr:cNvGrpSpPr/>
      </xdr:nvGrpSpPr>
      <xdr:grpSpPr>
        <a:xfrm>
          <a:off x="609600" y="21913850"/>
          <a:ext cx="3600000" cy="3485700"/>
          <a:chOff x="3519487" y="7624762"/>
          <a:chExt cx="3600000" cy="3600000"/>
        </a:xfrm>
      </xdr:grpSpPr>
      <xdr:graphicFrame macro="">
        <xdr:nvGraphicFramePr>
          <xdr:cNvPr id="3" name="Chart 2"/>
          <xdr:cNvGraphicFramePr/>
        </xdr:nvGraphicFramePr>
        <xdr:xfrm>
          <a:off x="3519487" y="7624762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4152900" y="10363200"/>
            <a:ext cx="670825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SBA-15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4152900" y="8658225"/>
            <a:ext cx="1047146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5%Ni/SBA-15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4152900" y="9791700"/>
            <a:ext cx="1047146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1%Ni/SBA-15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4152900" y="9220200"/>
            <a:ext cx="1164806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2.5%Ni/SBA-15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4152900" y="8067675"/>
            <a:ext cx="112562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10%Ni/SBA-15</a:t>
            </a:r>
          </a:p>
        </xdr:txBody>
      </xdr:sp>
    </xdr:grpSp>
    <xdr:clientData/>
  </xdr:twoCellAnchor>
  <xdr:twoCellAnchor>
    <xdr:from>
      <xdr:col>9</xdr:col>
      <xdr:colOff>0</xdr:colOff>
      <xdr:row>119</xdr:row>
      <xdr:rowOff>0</xdr:rowOff>
    </xdr:from>
    <xdr:to>
      <xdr:col>14</xdr:col>
      <xdr:colOff>552000</xdr:colOff>
      <xdr:row>137</xdr:row>
      <xdr:rowOff>171000</xdr:rowOff>
    </xdr:to>
    <xdr:grpSp>
      <xdr:nvGrpSpPr>
        <xdr:cNvPr id="9" name="Group 8"/>
        <xdr:cNvGrpSpPr/>
      </xdr:nvGrpSpPr>
      <xdr:grpSpPr>
        <a:xfrm>
          <a:off x="5486400" y="21913850"/>
          <a:ext cx="3600000" cy="3485700"/>
          <a:chOff x="9144000" y="7810500"/>
          <a:chExt cx="3600000" cy="3600000"/>
        </a:xfrm>
      </xdr:grpSpPr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9144000" y="7810500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" name="TextBox 10"/>
          <xdr:cNvSpPr txBox="1"/>
        </xdr:nvSpPr>
        <xdr:spPr>
          <a:xfrm>
            <a:off x="9663113" y="10558463"/>
            <a:ext cx="52956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KIT-6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663113" y="8843963"/>
            <a:ext cx="90588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5%Ni/KIT-6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9663113" y="9967913"/>
            <a:ext cx="90588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1%Ni/KIT-6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9663113" y="9405938"/>
            <a:ext cx="102355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2.5%Ni/KIT-6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9663113" y="8262938"/>
            <a:ext cx="1020985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10%Ni/KIT-6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44</xdr:row>
      <xdr:rowOff>0</xdr:rowOff>
    </xdr:from>
    <xdr:to>
      <xdr:col>14</xdr:col>
      <xdr:colOff>386175</xdr:colOff>
      <xdr:row>66</xdr:row>
      <xdr:rowOff>129000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47</xdr:row>
      <xdr:rowOff>0</xdr:rowOff>
    </xdr:from>
    <xdr:to>
      <xdr:col>22</xdr:col>
      <xdr:colOff>441600</xdr:colOff>
      <xdr:row>62</xdr:row>
      <xdr:rowOff>22500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0.34009</cdr:x>
      <cdr:y>0.52078</cdr:y>
    </cdr:from>
    <cdr:to>
      <cdr:x>0.3621</cdr:x>
      <cdr:y>0.5824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97" y="2260183"/>
          <a:ext cx="95369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ropbox\Ethanol%20reforming%20Ni%20SiO2%20-%20Chunfei%202016\Porosimetry\SBA-15%20parent%20autosor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ropbox\Ethanol%20reforming%20Ni%20SiO2%20-%20Chunfei%202016\Porosimetry%20fresh%20&amp;%20spent%20catalysts%20comparison%20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therm data"/>
      <sheetName val="Isotherm figure"/>
      <sheetName val="BET"/>
      <sheetName val="T-plot"/>
      <sheetName val="Total pore vol"/>
      <sheetName val="Des"/>
      <sheetName val="Des data"/>
      <sheetName val="DFT"/>
    </sheetNames>
    <sheetDataSet>
      <sheetData sheetId="0">
        <row r="27">
          <cell r="B27">
            <v>1.50437E-2</v>
          </cell>
          <cell r="C27">
            <v>145.68459999999999</v>
          </cell>
        </row>
        <row r="28">
          <cell r="B28">
            <v>3.4737400000000002E-2</v>
          </cell>
          <cell r="C28">
            <v>167.0915</v>
          </cell>
        </row>
        <row r="29">
          <cell r="B29">
            <v>4.9670499999999999E-2</v>
          </cell>
          <cell r="C29">
            <v>177.16149999999999</v>
          </cell>
        </row>
        <row r="30">
          <cell r="B30">
            <v>6.9716E-2</v>
          </cell>
          <cell r="C30">
            <v>187.4323</v>
          </cell>
        </row>
        <row r="31">
          <cell r="B31">
            <v>9.0474600000000002E-2</v>
          </cell>
          <cell r="C31">
            <v>195.95480000000001</v>
          </cell>
        </row>
        <row r="32">
          <cell r="B32">
            <v>9.9871299999999996E-2</v>
          </cell>
          <cell r="C32">
            <v>199.37389999999999</v>
          </cell>
        </row>
        <row r="33">
          <cell r="B33">
            <v>0.14927599999999999</v>
          </cell>
          <cell r="C33">
            <v>214.43729999999999</v>
          </cell>
        </row>
        <row r="34">
          <cell r="B34">
            <v>0.200652</v>
          </cell>
          <cell r="C34">
            <v>227.21809999999999</v>
          </cell>
        </row>
        <row r="35">
          <cell r="B35">
            <v>0.25053500000000001</v>
          </cell>
          <cell r="C35">
            <v>238.25720000000001</v>
          </cell>
        </row>
        <row r="36">
          <cell r="B36">
            <v>0.30063200000000001</v>
          </cell>
          <cell r="C36">
            <v>248.7028</v>
          </cell>
        </row>
        <row r="37">
          <cell r="B37">
            <v>0.34921600000000003</v>
          </cell>
          <cell r="C37">
            <v>258.6318</v>
          </cell>
        </row>
        <row r="38">
          <cell r="B38">
            <v>0.40045399999999998</v>
          </cell>
          <cell r="C38">
            <v>269.2115</v>
          </cell>
        </row>
        <row r="39">
          <cell r="B39">
            <v>0.45027800000000001</v>
          </cell>
          <cell r="C39">
            <v>279.96420000000001</v>
          </cell>
        </row>
        <row r="40">
          <cell r="B40">
            <v>0.499394</v>
          </cell>
          <cell r="C40">
            <v>291.35820000000001</v>
          </cell>
        </row>
        <row r="41">
          <cell r="B41">
            <v>0.54978400000000005</v>
          </cell>
          <cell r="C41">
            <v>304.774</v>
          </cell>
        </row>
        <row r="42">
          <cell r="B42">
            <v>0.599522</v>
          </cell>
          <cell r="C42">
            <v>320.48050000000001</v>
          </cell>
        </row>
        <row r="43">
          <cell r="B43">
            <v>0.649285</v>
          </cell>
          <cell r="C43">
            <v>357.08530000000002</v>
          </cell>
        </row>
        <row r="44">
          <cell r="B44">
            <v>0.69997900000000002</v>
          </cell>
          <cell r="C44">
            <v>507.09539999999998</v>
          </cell>
        </row>
        <row r="45">
          <cell r="B45">
            <v>0.74975099999999995</v>
          </cell>
          <cell r="C45">
            <v>512.35550000000001</v>
          </cell>
        </row>
        <row r="46">
          <cell r="B46">
            <v>0.79995400000000005</v>
          </cell>
          <cell r="C46">
            <v>516.34169999999995</v>
          </cell>
        </row>
        <row r="47">
          <cell r="B47">
            <v>0.85052799999999995</v>
          </cell>
          <cell r="C47">
            <v>520.16700000000003</v>
          </cell>
        </row>
        <row r="48">
          <cell r="B48">
            <v>0.90031899999999998</v>
          </cell>
          <cell r="C48">
            <v>524.26009999999997</v>
          </cell>
        </row>
        <row r="49">
          <cell r="B49">
            <v>0.94945900000000005</v>
          </cell>
          <cell r="C49">
            <v>529.37639999999999</v>
          </cell>
        </row>
        <row r="50">
          <cell r="B50">
            <v>0.99453599999999998</v>
          </cell>
          <cell r="C50">
            <v>554.86479999999995</v>
          </cell>
        </row>
        <row r="51">
          <cell r="B51">
            <v>0.99342900000000001</v>
          </cell>
          <cell r="C51">
            <v>555.00440000000003</v>
          </cell>
        </row>
        <row r="52">
          <cell r="B52">
            <v>0.950264</v>
          </cell>
          <cell r="C52">
            <v>530.91579999999999</v>
          </cell>
        </row>
        <row r="53">
          <cell r="B53">
            <v>0.90044999999999997</v>
          </cell>
          <cell r="C53">
            <v>525.44389999999999</v>
          </cell>
        </row>
        <row r="54">
          <cell r="B54">
            <v>0.85147600000000001</v>
          </cell>
          <cell r="C54">
            <v>521.57539999999995</v>
          </cell>
        </row>
        <row r="55">
          <cell r="B55">
            <v>0.79910700000000001</v>
          </cell>
          <cell r="C55">
            <v>517.68209999999999</v>
          </cell>
        </row>
        <row r="56">
          <cell r="B56">
            <v>0.75987899999999997</v>
          </cell>
          <cell r="C56">
            <v>514.8202</v>
          </cell>
        </row>
        <row r="57">
          <cell r="B57">
            <v>0.72975500000000004</v>
          </cell>
          <cell r="C57">
            <v>512.44690000000003</v>
          </cell>
        </row>
        <row r="58">
          <cell r="B58">
            <v>0.69993499999999997</v>
          </cell>
          <cell r="C58">
            <v>510.0351</v>
          </cell>
        </row>
        <row r="60">
          <cell r="B60">
            <v>0.67994600000000005</v>
          </cell>
          <cell r="C60">
            <v>508.38069999999999</v>
          </cell>
        </row>
        <row r="62">
          <cell r="B62">
            <v>0.65959199999999996</v>
          </cell>
          <cell r="C62">
            <v>506.35599999999999</v>
          </cell>
        </row>
        <row r="64">
          <cell r="B64">
            <v>0.63994899999999999</v>
          </cell>
          <cell r="C64">
            <v>503.94589999999999</v>
          </cell>
        </row>
        <row r="66">
          <cell r="B66">
            <v>0.61986200000000002</v>
          </cell>
          <cell r="C66">
            <v>499.27879999999999</v>
          </cell>
        </row>
        <row r="68">
          <cell r="B68">
            <v>0.60067400000000004</v>
          </cell>
          <cell r="C68">
            <v>483.37099999999998</v>
          </cell>
        </row>
        <row r="69">
          <cell r="B69">
            <v>0.59071399999999996</v>
          </cell>
          <cell r="C69">
            <v>464.0591</v>
          </cell>
        </row>
        <row r="70">
          <cell r="B70">
            <v>0.58086300000000002</v>
          </cell>
          <cell r="C70">
            <v>434.13850000000002</v>
          </cell>
        </row>
        <row r="71">
          <cell r="B71">
            <v>0.57063200000000003</v>
          </cell>
          <cell r="C71">
            <v>400.41239999999999</v>
          </cell>
        </row>
        <row r="72">
          <cell r="B72">
            <v>0.56089199999999995</v>
          </cell>
          <cell r="C72">
            <v>366.55549999999999</v>
          </cell>
        </row>
        <row r="73">
          <cell r="B73">
            <v>0.55067699999999997</v>
          </cell>
          <cell r="C73">
            <v>341.37349999999998</v>
          </cell>
        </row>
        <row r="74">
          <cell r="B74">
            <v>0.54054599999999997</v>
          </cell>
          <cell r="C74">
            <v>324.99880000000002</v>
          </cell>
        </row>
        <row r="75">
          <cell r="B75">
            <v>0.53066599999999997</v>
          </cell>
          <cell r="C75">
            <v>314.7595</v>
          </cell>
        </row>
        <row r="76">
          <cell r="B76">
            <v>0.51998999999999995</v>
          </cell>
          <cell r="C76">
            <v>307.43290000000002</v>
          </cell>
        </row>
        <row r="77">
          <cell r="B77">
            <v>0.50999700000000003</v>
          </cell>
          <cell r="C77">
            <v>302.31079999999997</v>
          </cell>
        </row>
        <row r="78">
          <cell r="B78">
            <v>0.50063299999999999</v>
          </cell>
          <cell r="C78">
            <v>298.69080000000002</v>
          </cell>
        </row>
        <row r="79">
          <cell r="B79">
            <v>0.49041299999999999</v>
          </cell>
          <cell r="C79">
            <v>295.1474</v>
          </cell>
        </row>
        <row r="80">
          <cell r="B80">
            <v>0.48033100000000001</v>
          </cell>
          <cell r="C80">
            <v>291.83199999999999</v>
          </cell>
        </row>
        <row r="81">
          <cell r="B81">
            <v>0.47006599999999998</v>
          </cell>
          <cell r="C81">
            <v>288.62259999999998</v>
          </cell>
        </row>
        <row r="82">
          <cell r="B82">
            <v>0.46051799999999998</v>
          </cell>
          <cell r="C82">
            <v>285.02120000000002</v>
          </cell>
        </row>
        <row r="83">
          <cell r="B83">
            <v>0.44989800000000002</v>
          </cell>
          <cell r="C83">
            <v>282.13</v>
          </cell>
        </row>
        <row r="84">
          <cell r="B84">
            <v>0.43953799999999998</v>
          </cell>
          <cell r="C84">
            <v>279.53149999999999</v>
          </cell>
        </row>
        <row r="85">
          <cell r="B85">
            <v>0.43111899999999997</v>
          </cell>
          <cell r="C85">
            <v>277.61349999999999</v>
          </cell>
        </row>
        <row r="86">
          <cell r="B86">
            <v>0.41960199999999997</v>
          </cell>
          <cell r="C86">
            <v>274.90629999999999</v>
          </cell>
        </row>
        <row r="87">
          <cell r="B87">
            <v>0.41069499999999998</v>
          </cell>
          <cell r="C87">
            <v>273.07310000000001</v>
          </cell>
        </row>
        <row r="88">
          <cell r="B88">
            <v>0.39951700000000001</v>
          </cell>
          <cell r="C88">
            <v>270.56209999999999</v>
          </cell>
        </row>
        <row r="90">
          <cell r="B90">
            <v>0.30010199999999998</v>
          </cell>
          <cell r="C90">
            <v>249.11580000000001</v>
          </cell>
        </row>
        <row r="92">
          <cell r="B92">
            <v>0.19980600000000001</v>
          </cell>
          <cell r="C92">
            <v>226.37719999999999</v>
          </cell>
        </row>
        <row r="94">
          <cell r="B94">
            <v>0.10013</v>
          </cell>
          <cell r="C94">
            <v>197.7373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 (spent)"/>
      <sheetName val="Isotherms (Spent)"/>
      <sheetName val=" BJH (spent)"/>
    </sheetNames>
    <sheetDataSet>
      <sheetData sheetId="0"/>
      <sheetData sheetId="1">
        <row r="6">
          <cell r="A6">
            <v>1.5040599999999999E-2</v>
          </cell>
          <cell r="B6">
            <v>80.515699999999995</v>
          </cell>
          <cell r="C6">
            <v>0.99329500000000004</v>
          </cell>
          <cell r="D6">
            <v>384.19740000000002</v>
          </cell>
          <cell r="F6">
            <v>1.5045299999999999E-2</v>
          </cell>
          <cell r="H6">
            <v>301.05340000000001</v>
          </cell>
          <cell r="I6">
            <v>0.99401499999999998</v>
          </cell>
          <cell r="K6">
            <v>621.5634</v>
          </cell>
          <cell r="N6">
            <v>1.50242E-2</v>
          </cell>
          <cell r="P6">
            <v>451.55669999999998</v>
          </cell>
          <cell r="Q6">
            <v>0.99365300000000001</v>
          </cell>
          <cell r="S6">
            <v>808.57130000000006</v>
          </cell>
          <cell r="U6">
            <v>1.5078100000000001E-2</v>
          </cell>
          <cell r="W6">
            <v>684.37670000000003</v>
          </cell>
          <cell r="X6">
            <v>0.99356900000000004</v>
          </cell>
          <cell r="Z6">
            <v>1179.4142000000002</v>
          </cell>
        </row>
        <row r="7">
          <cell r="A7">
            <v>3.5046599999999997E-2</v>
          </cell>
          <cell r="B7">
            <v>92.687100000000001</v>
          </cell>
          <cell r="C7">
            <v>0.95170200000000005</v>
          </cell>
          <cell r="D7">
            <v>362.05680000000001</v>
          </cell>
          <cell r="F7">
            <v>3.4256399999999999E-2</v>
          </cell>
          <cell r="H7">
            <v>309.05309999999997</v>
          </cell>
          <cell r="I7">
            <v>0.94959199999999999</v>
          </cell>
          <cell r="K7">
            <v>503.18470000000002</v>
          </cell>
          <cell r="N7">
            <v>3.5291700000000002E-2</v>
          </cell>
          <cell r="P7">
            <v>467.44220000000001</v>
          </cell>
          <cell r="Q7">
            <v>0.94992900000000002</v>
          </cell>
          <cell r="S7">
            <v>806.4796</v>
          </cell>
          <cell r="U7">
            <v>3.4211199999999997E-2</v>
          </cell>
          <cell r="W7">
            <v>697.32309999999995</v>
          </cell>
          <cell r="X7">
            <v>0.95001999999999998</v>
          </cell>
          <cell r="Z7">
            <v>1008.1405999999999</v>
          </cell>
        </row>
        <row r="8">
          <cell r="A8">
            <v>5.0304399999999999E-2</v>
          </cell>
          <cell r="B8">
            <v>98.645099999999999</v>
          </cell>
          <cell r="C8">
            <v>0.90363899999999997</v>
          </cell>
          <cell r="D8">
            <v>357.31389999999999</v>
          </cell>
          <cell r="F8">
            <v>5.0613499999999999E-2</v>
          </cell>
          <cell r="H8">
            <v>313.29719999999998</v>
          </cell>
          <cell r="I8">
            <v>0.89954299999999998</v>
          </cell>
          <cell r="K8">
            <v>498.26499999999999</v>
          </cell>
          <cell r="N8">
            <v>4.94215E-2</v>
          </cell>
          <cell r="P8">
            <v>474.64269999999999</v>
          </cell>
          <cell r="Q8">
            <v>0.90103900000000003</v>
          </cell>
          <cell r="S8">
            <v>805.24469999999997</v>
          </cell>
          <cell r="U8">
            <v>5.0499299999999997E-2</v>
          </cell>
          <cell r="W8">
            <v>704.3501</v>
          </cell>
          <cell r="X8">
            <v>0.89984600000000003</v>
          </cell>
          <cell r="Z8">
            <v>1002.1123</v>
          </cell>
        </row>
        <row r="9">
          <cell r="A9">
            <v>6.9801699999999994E-2</v>
          </cell>
          <cell r="B9">
            <v>104.6159</v>
          </cell>
          <cell r="C9">
            <v>0.85091099999999997</v>
          </cell>
          <cell r="D9">
            <v>354.08640000000003</v>
          </cell>
          <cell r="F9">
            <v>7.0660100000000003E-2</v>
          </cell>
          <cell r="H9">
            <v>317.33870000000002</v>
          </cell>
          <cell r="I9">
            <v>0.84896899999999997</v>
          </cell>
          <cell r="K9">
            <v>495.65750000000003</v>
          </cell>
          <cell r="N9">
            <v>6.9235900000000003E-2</v>
          </cell>
          <cell r="P9">
            <v>482.54219999999998</v>
          </cell>
          <cell r="Q9">
            <v>0.84993799999999997</v>
          </cell>
          <cell r="S9">
            <v>803.94029999999998</v>
          </cell>
          <cell r="U9">
            <v>7.0605299999999996E-2</v>
          </cell>
          <cell r="W9">
            <v>711.11660000000006</v>
          </cell>
          <cell r="X9">
            <v>0.850074</v>
          </cell>
          <cell r="Z9">
            <v>999.94209999999998</v>
          </cell>
        </row>
        <row r="10">
          <cell r="A10">
            <v>9.05112E-2</v>
          </cell>
          <cell r="B10">
            <v>109.8948</v>
          </cell>
          <cell r="C10">
            <v>0.79920500000000005</v>
          </cell>
          <cell r="D10">
            <v>351.31569999999999</v>
          </cell>
          <cell r="F10">
            <v>8.9211600000000002E-2</v>
          </cell>
          <cell r="H10">
            <v>320.608</v>
          </cell>
          <cell r="I10">
            <v>0.79747900000000005</v>
          </cell>
          <cell r="K10">
            <v>493.44990000000001</v>
          </cell>
          <cell r="N10">
            <v>8.9751700000000004E-2</v>
          </cell>
          <cell r="P10">
            <v>489.27409999999998</v>
          </cell>
          <cell r="Q10">
            <v>0.80083599999999999</v>
          </cell>
          <cell r="S10">
            <v>802.66460000000006</v>
          </cell>
          <cell r="U10">
            <v>8.9277999999999996E-2</v>
          </cell>
          <cell r="W10">
            <v>716.39359999999999</v>
          </cell>
          <cell r="X10">
            <v>0.79969500000000004</v>
          </cell>
          <cell r="Z10">
            <v>998.30040000000008</v>
          </cell>
        </row>
        <row r="11">
          <cell r="A11">
            <v>9.9557099999999996E-2</v>
          </cell>
          <cell r="B11">
            <v>111.99939999999999</v>
          </cell>
          <cell r="C11">
            <v>0.76036999999999999</v>
          </cell>
          <cell r="D11">
            <v>349.20499999999998</v>
          </cell>
          <cell r="F11">
            <v>9.9205199999999993E-2</v>
          </cell>
          <cell r="H11">
            <v>322.10360000000003</v>
          </cell>
          <cell r="I11">
            <v>0.75867899999999999</v>
          </cell>
          <cell r="K11">
            <v>491.90390000000002</v>
          </cell>
          <cell r="N11">
            <v>0.10016</v>
          </cell>
          <cell r="P11">
            <v>492.303</v>
          </cell>
          <cell r="Q11">
            <v>0.76083800000000001</v>
          </cell>
          <cell r="S11">
            <v>801.80029999999999</v>
          </cell>
          <cell r="U11">
            <v>9.9180099999999993E-2</v>
          </cell>
          <cell r="W11">
            <v>718.94090000000006</v>
          </cell>
          <cell r="X11">
            <v>0.76106600000000002</v>
          </cell>
          <cell r="Z11">
            <v>997.11689999999999</v>
          </cell>
        </row>
        <row r="12">
          <cell r="A12">
            <v>0.15013499999999999</v>
          </cell>
          <cell r="B12">
            <v>122.07810000000001</v>
          </cell>
          <cell r="C12">
            <v>0.72973100000000002</v>
          </cell>
          <cell r="D12">
            <v>347.5179</v>
          </cell>
          <cell r="F12">
            <v>0.148927</v>
          </cell>
          <cell r="H12">
            <v>328.87400000000002</v>
          </cell>
          <cell r="I12">
            <v>0.730688</v>
          </cell>
          <cell r="K12">
            <v>490.697</v>
          </cell>
          <cell r="N12">
            <v>0.14951600000000001</v>
          </cell>
          <cell r="P12">
            <v>504.8245</v>
          </cell>
          <cell r="Q12">
            <v>0.73016599999999998</v>
          </cell>
          <cell r="S12">
            <v>800.91059999999993</v>
          </cell>
          <cell r="U12">
            <v>0.15059700000000001</v>
          </cell>
          <cell r="W12">
            <v>730.57060000000001</v>
          </cell>
          <cell r="X12">
            <v>0.72992100000000004</v>
          </cell>
          <cell r="Z12">
            <v>996.07279999999992</v>
          </cell>
        </row>
        <row r="13">
          <cell r="A13">
            <v>0.19953599999999999</v>
          </cell>
          <cell r="B13">
            <v>130.6396</v>
          </cell>
          <cell r="C13">
            <v>0.70099599999999995</v>
          </cell>
          <cell r="D13">
            <v>345.91559999999998</v>
          </cell>
          <cell r="F13">
            <v>0.19845399999999999</v>
          </cell>
          <cell r="H13">
            <v>334.75760000000002</v>
          </cell>
          <cell r="I13">
            <v>0.69895399999999996</v>
          </cell>
          <cell r="K13">
            <v>489.35130000000004</v>
          </cell>
          <cell r="N13">
            <v>0.199603</v>
          </cell>
          <cell r="P13">
            <v>515.69650000000001</v>
          </cell>
          <cell r="Q13">
            <v>0.70036299999999996</v>
          </cell>
          <cell r="S13">
            <v>799.95370000000003</v>
          </cell>
          <cell r="U13">
            <v>0.19947400000000001</v>
          </cell>
          <cell r="W13">
            <v>740.1318</v>
          </cell>
          <cell r="X13">
            <v>0.70039799999999997</v>
          </cell>
          <cell r="Z13">
            <v>995.04430000000002</v>
          </cell>
        </row>
        <row r="14">
          <cell r="A14">
            <v>0.249699</v>
          </cell>
          <cell r="B14">
            <v>138.37119999999999</v>
          </cell>
          <cell r="C14">
            <v>0.67949800000000005</v>
          </cell>
          <cell r="D14">
            <v>344.57049999999998</v>
          </cell>
          <cell r="F14">
            <v>0.249248</v>
          </cell>
          <cell r="H14">
            <v>340.48220000000003</v>
          </cell>
          <cell r="I14">
            <v>0.68026200000000003</v>
          </cell>
          <cell r="K14">
            <v>488.71719999999999</v>
          </cell>
          <cell r="N14">
            <v>0.24959400000000001</v>
          </cell>
          <cell r="P14">
            <v>525.70230000000004</v>
          </cell>
          <cell r="Q14">
            <v>0.67975099999999999</v>
          </cell>
          <cell r="S14">
            <v>799.24749999999995</v>
          </cell>
          <cell r="U14">
            <v>0.24979699999999999</v>
          </cell>
          <cell r="W14">
            <v>749.35860000000002</v>
          </cell>
          <cell r="X14">
            <v>0.68008800000000003</v>
          </cell>
          <cell r="Z14">
            <v>994.30029999999999</v>
          </cell>
        </row>
        <row r="15">
          <cell r="A15">
            <v>0.300541</v>
          </cell>
          <cell r="B15">
            <v>146.25399999999999</v>
          </cell>
          <cell r="C15">
            <v>0.65984500000000001</v>
          </cell>
          <cell r="D15">
            <v>343.4418</v>
          </cell>
          <cell r="F15">
            <v>0.29978399999999999</v>
          </cell>
          <cell r="H15">
            <v>345.88380000000001</v>
          </cell>
          <cell r="I15">
            <v>0.66042299999999998</v>
          </cell>
          <cell r="K15">
            <v>487.77350000000001</v>
          </cell>
          <cell r="N15">
            <v>0.29938399999999998</v>
          </cell>
          <cell r="P15">
            <v>535.35550000000001</v>
          </cell>
          <cell r="Q15">
            <v>0.66008699999999998</v>
          </cell>
          <cell r="S15">
            <v>798.54039999999998</v>
          </cell>
          <cell r="U15">
            <v>0.29983300000000002</v>
          </cell>
          <cell r="W15">
            <v>758.31709999999998</v>
          </cell>
          <cell r="X15">
            <v>0.65952</v>
          </cell>
          <cell r="Z15">
            <v>993.45</v>
          </cell>
        </row>
        <row r="16">
          <cell r="A16">
            <v>0.34923500000000002</v>
          </cell>
          <cell r="B16">
            <v>153.81489999999999</v>
          </cell>
          <cell r="C16">
            <v>0.64045099999999999</v>
          </cell>
          <cell r="D16">
            <v>341.96109999999999</v>
          </cell>
          <cell r="F16">
            <v>0.34959699999999999</v>
          </cell>
          <cell r="H16">
            <v>351.41759999999999</v>
          </cell>
          <cell r="I16">
            <v>0.64102999999999999</v>
          </cell>
          <cell r="K16">
            <v>486.58850000000001</v>
          </cell>
          <cell r="N16">
            <v>0.34946500000000003</v>
          </cell>
          <cell r="P16">
            <v>545.22350000000006</v>
          </cell>
          <cell r="Q16">
            <v>0.64042500000000002</v>
          </cell>
          <cell r="S16">
            <v>797.76420000000007</v>
          </cell>
          <cell r="U16">
            <v>0.34941100000000003</v>
          </cell>
          <cell r="W16">
            <v>767.31860000000006</v>
          </cell>
          <cell r="X16">
            <v>0.639652</v>
          </cell>
          <cell r="Z16">
            <v>992.67840000000001</v>
          </cell>
        </row>
        <row r="17">
          <cell r="A17">
            <v>0.40109600000000001</v>
          </cell>
          <cell r="B17">
            <v>162.09219999999999</v>
          </cell>
          <cell r="C17">
            <v>0.61855000000000004</v>
          </cell>
          <cell r="D17">
            <v>339.8331</v>
          </cell>
          <cell r="F17">
            <v>0.40007100000000001</v>
          </cell>
          <cell r="H17">
            <v>357.36610000000002</v>
          </cell>
          <cell r="I17">
            <v>0.61954100000000001</v>
          </cell>
          <cell r="K17">
            <v>485.27840000000003</v>
          </cell>
          <cell r="N17">
            <v>0.39898800000000001</v>
          </cell>
          <cell r="P17">
            <v>555.57359999999994</v>
          </cell>
          <cell r="Q17">
            <v>0.62040300000000004</v>
          </cell>
          <cell r="S17">
            <v>796.33770000000004</v>
          </cell>
          <cell r="U17">
            <v>0.40077299999999999</v>
          </cell>
          <cell r="W17">
            <v>777.21260000000007</v>
          </cell>
          <cell r="X17">
            <v>0.62052499999999999</v>
          </cell>
          <cell r="Z17">
            <v>991.697</v>
          </cell>
        </row>
        <row r="18">
          <cell r="A18">
            <v>0.45029200000000003</v>
          </cell>
          <cell r="B18">
            <v>170.4837</v>
          </cell>
          <cell r="C18">
            <v>0.60265299999999999</v>
          </cell>
          <cell r="D18">
            <v>336.26159999999999</v>
          </cell>
          <cell r="F18">
            <v>0.45140200000000003</v>
          </cell>
          <cell r="H18">
            <v>363.4871</v>
          </cell>
          <cell r="I18">
            <v>0.59921899999999995</v>
          </cell>
          <cell r="K18">
            <v>483.16499999999996</v>
          </cell>
          <cell r="N18">
            <v>0.45006400000000002</v>
          </cell>
          <cell r="P18">
            <v>566.91229999999996</v>
          </cell>
          <cell r="Q18">
            <v>0.60105399999999998</v>
          </cell>
          <cell r="S18">
            <v>786.44010000000003</v>
          </cell>
          <cell r="U18">
            <v>0.44925399999999999</v>
          </cell>
          <cell r="W18">
            <v>787.25430000000006</v>
          </cell>
          <cell r="X18">
            <v>0.60101300000000002</v>
          </cell>
          <cell r="Z18">
            <v>989.83979999999997</v>
          </cell>
        </row>
        <row r="19">
          <cell r="A19">
            <v>0.50045399999999995</v>
          </cell>
          <cell r="B19">
            <v>180.16909999999999</v>
          </cell>
          <cell r="C19">
            <v>0.59081799999999995</v>
          </cell>
          <cell r="D19">
            <v>331.36520000000002</v>
          </cell>
          <cell r="F19">
            <v>0.49973499999999998</v>
          </cell>
          <cell r="H19">
            <v>370.44580000000002</v>
          </cell>
          <cell r="I19">
            <v>0.59104199999999996</v>
          </cell>
          <cell r="K19">
            <v>482.05579999999998</v>
          </cell>
          <cell r="N19">
            <v>0.50034000000000001</v>
          </cell>
          <cell r="P19">
            <v>579.61860000000001</v>
          </cell>
          <cell r="Q19">
            <v>0.59060100000000004</v>
          </cell>
          <cell r="S19">
            <v>751.58040000000005</v>
          </cell>
          <cell r="U19">
            <v>0.499996</v>
          </cell>
          <cell r="W19">
            <v>799.65949999999998</v>
          </cell>
          <cell r="X19">
            <v>0.59062000000000003</v>
          </cell>
          <cell r="Z19">
            <v>985.08999999999992</v>
          </cell>
        </row>
        <row r="20">
          <cell r="A20">
            <v>0.54984200000000005</v>
          </cell>
          <cell r="B20">
            <v>190.99180000000001</v>
          </cell>
          <cell r="C20">
            <v>0.580955</v>
          </cell>
          <cell r="D20">
            <v>323.55630000000002</v>
          </cell>
          <cell r="F20">
            <v>0.54659199999999997</v>
          </cell>
          <cell r="H20">
            <v>378.1524</v>
          </cell>
          <cell r="I20">
            <v>0.57972800000000002</v>
          </cell>
          <cell r="K20">
            <v>479.346</v>
          </cell>
          <cell r="N20">
            <v>0.55000499999999997</v>
          </cell>
          <cell r="P20">
            <v>595.96910000000003</v>
          </cell>
          <cell r="Q20">
            <v>0.580905</v>
          </cell>
          <cell r="S20">
            <v>706.28009999999995</v>
          </cell>
          <cell r="U20">
            <v>0.54979</v>
          </cell>
          <cell r="W20">
            <v>816.95399999999995</v>
          </cell>
          <cell r="X20">
            <v>0.580565</v>
          </cell>
          <cell r="Z20">
            <v>963.90959999999995</v>
          </cell>
        </row>
        <row r="21">
          <cell r="A21">
            <v>0.60092100000000004</v>
          </cell>
          <cell r="B21">
            <v>205.09190000000001</v>
          </cell>
          <cell r="C21">
            <v>0.57052400000000003</v>
          </cell>
          <cell r="D21">
            <v>310.322</v>
          </cell>
          <cell r="F21">
            <v>0.59896799999999994</v>
          </cell>
          <cell r="H21">
            <v>391.14779999999996</v>
          </cell>
          <cell r="I21">
            <v>0.57072000000000001</v>
          </cell>
          <cell r="K21">
            <v>476.3612</v>
          </cell>
          <cell r="N21">
            <v>0.59922900000000001</v>
          </cell>
          <cell r="P21">
            <v>630.30020000000002</v>
          </cell>
          <cell r="Q21">
            <v>0.57093499999999997</v>
          </cell>
          <cell r="S21">
            <v>661.52530000000002</v>
          </cell>
          <cell r="U21">
            <v>0.59944699999999995</v>
          </cell>
          <cell r="W21">
            <v>861.63709999999992</v>
          </cell>
          <cell r="X21">
            <v>0.57090099999999999</v>
          </cell>
          <cell r="Z21">
            <v>931.67309999999998</v>
          </cell>
        </row>
        <row r="22">
          <cell r="A22">
            <v>0.64902599999999999</v>
          </cell>
          <cell r="B22">
            <v>284.04219999999998</v>
          </cell>
          <cell r="C22">
            <v>0.56044899999999997</v>
          </cell>
          <cell r="D22">
            <v>293.87439999999998</v>
          </cell>
          <cell r="F22">
            <v>0.65009300000000003</v>
          </cell>
          <cell r="H22">
            <v>473.79809999999998</v>
          </cell>
          <cell r="I22">
            <v>0.56032999999999999</v>
          </cell>
          <cell r="K22">
            <v>471.90600000000001</v>
          </cell>
          <cell r="N22">
            <v>0.649119</v>
          </cell>
          <cell r="P22">
            <v>757.41789999999992</v>
          </cell>
          <cell r="Q22">
            <v>0.56045900000000004</v>
          </cell>
          <cell r="S22">
            <v>627.10480000000007</v>
          </cell>
          <cell r="U22">
            <v>0.64951499999999995</v>
          </cell>
          <cell r="W22">
            <v>970.09719999999993</v>
          </cell>
          <cell r="X22">
            <v>0.56064199999999997</v>
          </cell>
          <cell r="Z22">
            <v>892.13400000000001</v>
          </cell>
        </row>
        <row r="23">
          <cell r="A23">
            <v>0.70005300000000004</v>
          </cell>
          <cell r="B23">
            <v>343.79289999999997</v>
          </cell>
          <cell r="C23">
            <v>0.55063300000000004</v>
          </cell>
          <cell r="D23">
            <v>275.23739999999998</v>
          </cell>
          <cell r="F23">
            <v>0.69897600000000004</v>
          </cell>
          <cell r="H23">
            <v>486.67169999999999</v>
          </cell>
          <cell r="I23">
            <v>0.55052999999999996</v>
          </cell>
          <cell r="K23">
            <v>467.34680000000003</v>
          </cell>
          <cell r="N23">
            <v>0.69958500000000001</v>
          </cell>
          <cell r="P23">
            <v>799.83680000000004</v>
          </cell>
          <cell r="Q23">
            <v>0.55036499999999999</v>
          </cell>
          <cell r="S23">
            <v>607.46980000000008</v>
          </cell>
          <cell r="U23">
            <v>0.700237</v>
          </cell>
          <cell r="W23">
            <v>985.05079999999998</v>
          </cell>
          <cell r="X23">
            <v>0.55094200000000004</v>
          </cell>
          <cell r="Z23">
            <v>858.72460000000001</v>
          </cell>
        </row>
        <row r="24">
          <cell r="A24">
            <v>0.75105299999999997</v>
          </cell>
          <cell r="B24">
            <v>347.07690000000002</v>
          </cell>
          <cell r="C24">
            <v>0.54094299999999995</v>
          </cell>
          <cell r="D24">
            <v>257.51569999999998</v>
          </cell>
          <cell r="F24">
            <v>0.75092800000000004</v>
          </cell>
          <cell r="H24">
            <v>488.86170000000004</v>
          </cell>
          <cell r="I24">
            <v>0.54074199999999994</v>
          </cell>
          <cell r="K24">
            <v>462.6891</v>
          </cell>
          <cell r="N24">
            <v>0.75017199999999995</v>
          </cell>
          <cell r="P24">
            <v>801.55050000000006</v>
          </cell>
          <cell r="Q24">
            <v>0.54086999999999996</v>
          </cell>
          <cell r="S24">
            <v>597.7894</v>
          </cell>
          <cell r="U24">
            <v>0.75081500000000001</v>
          </cell>
          <cell r="W24">
            <v>986.57950000000005</v>
          </cell>
          <cell r="X24">
            <v>0.54112899999999997</v>
          </cell>
          <cell r="Z24">
            <v>834.79169999999999</v>
          </cell>
        </row>
        <row r="25">
          <cell r="A25">
            <v>0.80041899999999999</v>
          </cell>
          <cell r="B25">
            <v>349.91910000000001</v>
          </cell>
          <cell r="C25">
            <v>0.53099600000000002</v>
          </cell>
          <cell r="D25">
            <v>241.72229999999999</v>
          </cell>
          <cell r="F25">
            <v>0.79777299999999995</v>
          </cell>
          <cell r="H25">
            <v>490.79390000000001</v>
          </cell>
          <cell r="I25">
            <v>0.53066999999999998</v>
          </cell>
          <cell r="K25">
            <v>458.23829999999998</v>
          </cell>
          <cell r="N25">
            <v>0.800427</v>
          </cell>
          <cell r="P25">
            <v>802.92509999999993</v>
          </cell>
          <cell r="Q25">
            <v>0.53089699999999995</v>
          </cell>
          <cell r="S25">
            <v>591.82950000000005</v>
          </cell>
          <cell r="U25">
            <v>0.80139300000000002</v>
          </cell>
          <cell r="W25">
            <v>987.94380000000001</v>
          </cell>
          <cell r="X25">
            <v>0.53075600000000001</v>
          </cell>
          <cell r="Z25">
            <v>819.60469999999998</v>
          </cell>
        </row>
        <row r="26">
          <cell r="A26">
            <v>0.84984099999999996</v>
          </cell>
          <cell r="B26">
            <v>352.66550000000001</v>
          </cell>
          <cell r="C26">
            <v>0.52051899999999995</v>
          </cell>
          <cell r="D26">
            <v>227.25909999999999</v>
          </cell>
          <cell r="F26">
            <v>0.84921199999999997</v>
          </cell>
          <cell r="H26">
            <v>493.06420000000003</v>
          </cell>
          <cell r="I26">
            <v>0.52041800000000005</v>
          </cell>
          <cell r="K26">
            <v>453.77229999999997</v>
          </cell>
          <cell r="N26">
            <v>0.85071600000000003</v>
          </cell>
          <cell r="P26">
            <v>804.18360000000007</v>
          </cell>
          <cell r="Q26">
            <v>0.51998599999999995</v>
          </cell>
          <cell r="S26">
            <v>587.06759999999997</v>
          </cell>
          <cell r="U26">
            <v>0.849132</v>
          </cell>
          <cell r="W26">
            <v>989.11450000000002</v>
          </cell>
          <cell r="X26">
            <v>0.52050200000000002</v>
          </cell>
          <cell r="Z26">
            <v>810.12009999999998</v>
          </cell>
        </row>
        <row r="27">
          <cell r="A27">
            <v>0.90037500000000004</v>
          </cell>
          <cell r="B27">
            <v>355.79860000000002</v>
          </cell>
          <cell r="C27">
            <v>0.51111300000000004</v>
          </cell>
          <cell r="D27">
            <v>216.89019999999999</v>
          </cell>
          <cell r="F27">
            <v>0.90120199999999995</v>
          </cell>
          <cell r="H27">
            <v>495.53469999999999</v>
          </cell>
          <cell r="I27">
            <v>0.51033700000000004</v>
          </cell>
          <cell r="K27">
            <v>449.31979999999999</v>
          </cell>
          <cell r="N27">
            <v>0.90064500000000003</v>
          </cell>
          <cell r="P27">
            <v>805.40350000000001</v>
          </cell>
          <cell r="Q27">
            <v>0.51044400000000001</v>
          </cell>
          <cell r="S27">
            <v>583.92660000000001</v>
          </cell>
          <cell r="U27">
            <v>0.90105900000000005</v>
          </cell>
          <cell r="W27">
            <v>990.4991</v>
          </cell>
          <cell r="X27">
            <v>0.51097300000000001</v>
          </cell>
          <cell r="Z27">
            <v>804.88139999999999</v>
          </cell>
        </row>
        <row r="28">
          <cell r="A28">
            <v>0.95050400000000002</v>
          </cell>
          <cell r="B28">
            <v>360.3211</v>
          </cell>
          <cell r="C28">
            <v>0.50104199999999999</v>
          </cell>
          <cell r="D28">
            <v>207.4693</v>
          </cell>
          <cell r="F28">
            <v>0.94932000000000005</v>
          </cell>
          <cell r="H28">
            <v>499.27449999999999</v>
          </cell>
          <cell r="I28">
            <v>0.50017800000000001</v>
          </cell>
          <cell r="K28">
            <v>445.0505</v>
          </cell>
          <cell r="N28">
            <v>0.95075500000000002</v>
          </cell>
          <cell r="P28">
            <v>806.56580000000008</v>
          </cell>
          <cell r="Q28">
            <v>0.49985600000000002</v>
          </cell>
          <cell r="S28">
            <v>580.78679999999997</v>
          </cell>
          <cell r="U28">
            <v>0.94912399999999997</v>
          </cell>
          <cell r="W28">
            <v>992.17129999999997</v>
          </cell>
          <cell r="X28">
            <v>0.50045600000000001</v>
          </cell>
          <cell r="Z28">
            <v>800.24389999999994</v>
          </cell>
        </row>
        <row r="29">
          <cell r="A29">
            <v>0.99265000000000003</v>
          </cell>
          <cell r="B29">
            <v>383.89190000000002</v>
          </cell>
          <cell r="C29">
            <v>0.49021900000000002</v>
          </cell>
          <cell r="D29">
            <v>199.4906</v>
          </cell>
          <cell r="F29">
            <v>0.99514800000000003</v>
          </cell>
          <cell r="H29">
            <v>622.58089999999993</v>
          </cell>
          <cell r="I29">
            <v>0.49044300000000002</v>
          </cell>
          <cell r="K29">
            <v>440.50479999999999</v>
          </cell>
          <cell r="N29">
            <v>0.99474300000000004</v>
          </cell>
          <cell r="P29">
            <v>808.61290000000008</v>
          </cell>
          <cell r="Q29">
            <v>0.48987700000000001</v>
          </cell>
          <cell r="S29">
            <v>578.00490000000002</v>
          </cell>
          <cell r="U29">
            <v>0.99369099999999999</v>
          </cell>
          <cell r="W29">
            <v>1180.3641</v>
          </cell>
          <cell r="X29">
            <v>0.490041</v>
          </cell>
          <cell r="Z29">
            <v>796.5335</v>
          </cell>
        </row>
        <row r="30">
          <cell r="C30">
            <v>0.48028199999999999</v>
          </cell>
          <cell r="D30">
            <v>192.99199999999999</v>
          </cell>
          <cell r="I30">
            <v>0.48085600000000001</v>
          </cell>
          <cell r="K30">
            <v>436.2989</v>
          </cell>
          <cell r="Q30">
            <v>0.47997099999999998</v>
          </cell>
          <cell r="S30">
            <v>575.30709999999999</v>
          </cell>
          <cell r="X30">
            <v>0.47977599999999998</v>
          </cell>
          <cell r="Z30">
            <v>793.37630000000001</v>
          </cell>
        </row>
        <row r="31">
          <cell r="C31">
            <v>0.47048600000000002</v>
          </cell>
          <cell r="D31">
            <v>185.00839999999999</v>
          </cell>
          <cell r="I31">
            <v>0.47068199999999999</v>
          </cell>
          <cell r="K31">
            <v>431.84010000000001</v>
          </cell>
          <cell r="Q31">
            <v>0.46989199999999998</v>
          </cell>
          <cell r="S31">
            <v>572.71600000000001</v>
          </cell>
          <cell r="X31">
            <v>0.471084</v>
          </cell>
          <cell r="Z31">
            <v>790.9434</v>
          </cell>
        </row>
        <row r="32">
          <cell r="C32">
            <v>0.460816</v>
          </cell>
          <cell r="D32">
            <v>177.43209999999999</v>
          </cell>
          <cell r="I32">
            <v>0.46057900000000002</v>
          </cell>
          <cell r="K32">
            <v>419.5908</v>
          </cell>
          <cell r="Q32">
            <v>0.45957700000000001</v>
          </cell>
          <cell r="S32">
            <v>570.09670000000006</v>
          </cell>
          <cell r="X32">
            <v>0.45917000000000002</v>
          </cell>
          <cell r="Z32">
            <v>787.79179999999997</v>
          </cell>
        </row>
        <row r="33">
          <cell r="C33">
            <v>0.45019500000000001</v>
          </cell>
          <cell r="D33">
            <v>174.42019999999999</v>
          </cell>
          <cell r="I33">
            <v>0.45043899999999998</v>
          </cell>
          <cell r="K33">
            <v>381.91539999999998</v>
          </cell>
          <cell r="Q33">
            <v>0.44946700000000001</v>
          </cell>
          <cell r="S33">
            <v>567.37919999999997</v>
          </cell>
          <cell r="X33">
            <v>0.450907</v>
          </cell>
          <cell r="Z33">
            <v>785.76350000000002</v>
          </cell>
        </row>
        <row r="34">
          <cell r="C34">
            <v>0.441166</v>
          </cell>
          <cell r="D34">
            <v>172.2193</v>
          </cell>
          <cell r="I34">
            <v>0.44037700000000002</v>
          </cell>
          <cell r="K34">
            <v>367.64940000000001</v>
          </cell>
          <cell r="Q34">
            <v>0.43970300000000001</v>
          </cell>
          <cell r="S34">
            <v>564.64030000000002</v>
          </cell>
          <cell r="X34">
            <v>0.43933499999999998</v>
          </cell>
          <cell r="Z34">
            <v>782.86339999999996</v>
          </cell>
        </row>
        <row r="35">
          <cell r="C35">
            <v>0.43031399999999997</v>
          </cell>
          <cell r="D35">
            <v>169.81129999999999</v>
          </cell>
          <cell r="I35">
            <v>0.42969200000000002</v>
          </cell>
          <cell r="K35">
            <v>363.7638</v>
          </cell>
          <cell r="Q35">
            <v>0.42967499999999997</v>
          </cell>
          <cell r="S35">
            <v>561.88290000000006</v>
          </cell>
          <cell r="X35">
            <v>0.43088199999999999</v>
          </cell>
          <cell r="Z35">
            <v>780.8252</v>
          </cell>
        </row>
        <row r="36">
          <cell r="C36">
            <v>0.420404</v>
          </cell>
          <cell r="D36">
            <v>167.7115</v>
          </cell>
          <cell r="I36">
            <v>0.421041</v>
          </cell>
          <cell r="K36">
            <v>362.26690000000002</v>
          </cell>
          <cell r="Q36">
            <v>0.41962100000000002</v>
          </cell>
          <cell r="S36">
            <v>559.39449999999999</v>
          </cell>
          <cell r="X36">
            <v>0.42110799999999998</v>
          </cell>
          <cell r="Z36">
            <v>778.35300000000007</v>
          </cell>
        </row>
        <row r="37">
          <cell r="C37">
            <v>0.409883</v>
          </cell>
          <cell r="D37">
            <v>165.7756</v>
          </cell>
          <cell r="I37">
            <v>0.40944700000000001</v>
          </cell>
          <cell r="K37">
            <v>360.4008</v>
          </cell>
          <cell r="Q37">
            <v>0.40915699999999999</v>
          </cell>
          <cell r="S37">
            <v>557.11699999999996</v>
          </cell>
          <cell r="X37">
            <v>0.41075099999999998</v>
          </cell>
          <cell r="Z37">
            <v>776.08789999999999</v>
          </cell>
        </row>
        <row r="38">
          <cell r="C38">
            <v>0.40000400000000003</v>
          </cell>
          <cell r="D38">
            <v>163.8843</v>
          </cell>
          <cell r="I38">
            <v>0.40060899999999999</v>
          </cell>
          <cell r="K38">
            <v>359.1121</v>
          </cell>
          <cell r="Q38">
            <v>0.40091199999999999</v>
          </cell>
          <cell r="S38">
            <v>555.35770000000002</v>
          </cell>
          <cell r="X38">
            <v>0.40076299999999998</v>
          </cell>
          <cell r="Z38">
            <v>773.86779999999999</v>
          </cell>
        </row>
        <row r="39">
          <cell r="C39">
            <v>0.29983199999999999</v>
          </cell>
          <cell r="D39">
            <v>147.38030000000001</v>
          </cell>
          <cell r="I39">
            <v>0.30010999999999999</v>
          </cell>
          <cell r="K39">
            <v>346.495</v>
          </cell>
          <cell r="Q39">
            <v>0.30009400000000003</v>
          </cell>
          <cell r="S39">
            <v>534.67949999999996</v>
          </cell>
          <cell r="X39">
            <v>0.29967300000000002</v>
          </cell>
          <cell r="Z39">
            <v>753.98749999999995</v>
          </cell>
        </row>
        <row r="40">
          <cell r="C40">
            <v>0.20010900000000001</v>
          </cell>
          <cell r="D40">
            <v>131.18219999999999</v>
          </cell>
          <cell r="I40">
            <v>0.19963700000000001</v>
          </cell>
          <cell r="K40">
            <v>334.11610000000002</v>
          </cell>
          <cell r="Q40">
            <v>0.19956599999999999</v>
          </cell>
          <cell r="S40">
            <v>514.48009999999999</v>
          </cell>
          <cell r="X40">
            <v>0.20056499999999999</v>
          </cell>
          <cell r="Z40">
            <v>735.11270000000002</v>
          </cell>
        </row>
        <row r="41">
          <cell r="C41">
            <v>9.9561700000000003E-2</v>
          </cell>
          <cell r="D41">
            <v>111.8109</v>
          </cell>
          <cell r="I41">
            <v>9.9413699999999994E-2</v>
          </cell>
          <cell r="K41">
            <v>319.95310000000001</v>
          </cell>
          <cell r="Q41">
            <v>0.100424</v>
          </cell>
          <cell r="S41">
            <v>490.89570000000003</v>
          </cell>
          <cell r="X41">
            <v>0.10066700000000001</v>
          </cell>
          <cell r="Z41">
            <v>713.17280000000005</v>
          </cell>
        </row>
      </sheetData>
      <sheetData sheetId="2">
        <row r="5">
          <cell r="A5">
            <v>1.8110999999999999</v>
          </cell>
          <cell r="B5">
            <v>7.1052000000000004E-2</v>
          </cell>
          <cell r="D5">
            <v>1.8096000000000001</v>
          </cell>
          <cell r="F5">
            <v>6</v>
          </cell>
          <cell r="H5">
            <v>1.8120000000000001</v>
          </cell>
          <cell r="J5">
            <v>21.115020000000001</v>
          </cell>
          <cell r="L5">
            <v>1.8150999999999999</v>
          </cell>
          <cell r="N5">
            <v>35.076450999999999</v>
          </cell>
        </row>
        <row r="6">
          <cell r="A6">
            <v>2.3233000000000001</v>
          </cell>
          <cell r="B6">
            <v>3.4254E-2</v>
          </cell>
          <cell r="D6">
            <v>2.3229000000000002</v>
          </cell>
          <cell r="F6">
            <v>6</v>
          </cell>
          <cell r="H6">
            <v>2.3227000000000002</v>
          </cell>
          <cell r="J6">
            <v>21.072558999999998</v>
          </cell>
          <cell r="L6">
            <v>2.3239999999999998</v>
          </cell>
          <cell r="N6">
            <v>35.055562999999999</v>
          </cell>
        </row>
        <row r="7">
          <cell r="A7">
            <v>2.9037999999999999</v>
          </cell>
          <cell r="B7">
            <v>3.7496000000000002E-2</v>
          </cell>
          <cell r="D7">
            <v>2.9066999999999998</v>
          </cell>
          <cell r="F7">
            <v>6</v>
          </cell>
          <cell r="H7">
            <v>2.9077000000000002</v>
          </cell>
          <cell r="J7">
            <v>21.082619999999999</v>
          </cell>
          <cell r="L7">
            <v>2.9060000000000001</v>
          </cell>
          <cell r="N7">
            <v>35.074258</v>
          </cell>
        </row>
        <row r="8">
          <cell r="A8">
            <v>3.2566000000000002</v>
          </cell>
          <cell r="B8">
            <v>0.11905</v>
          </cell>
          <cell r="D8">
            <v>3.2570999999999999</v>
          </cell>
          <cell r="F8">
            <v>6.0391370000000002</v>
          </cell>
          <cell r="H8">
            <v>3.2572000000000001</v>
          </cell>
          <cell r="J8">
            <v>21.088336999999999</v>
          </cell>
          <cell r="L8">
            <v>3.2625000000000002</v>
          </cell>
          <cell r="N8">
            <v>35.147550000000003</v>
          </cell>
        </row>
        <row r="9">
          <cell r="A9">
            <v>3.3311000000000002</v>
          </cell>
          <cell r="B9">
            <v>8.4978999999999999E-2</v>
          </cell>
          <cell r="D9">
            <v>3.3319000000000001</v>
          </cell>
          <cell r="F9">
            <v>6.0923280000000002</v>
          </cell>
          <cell r="H9">
            <v>3.3256000000000001</v>
          </cell>
          <cell r="J9">
            <v>21.098094</v>
          </cell>
          <cell r="L9">
            <v>3.3370000000000002</v>
          </cell>
          <cell r="N9">
            <v>35.127130000000001</v>
          </cell>
        </row>
        <row r="10">
          <cell r="A10">
            <v>3.4079000000000002</v>
          </cell>
          <cell r="B10">
            <v>0.18309</v>
          </cell>
          <cell r="D10">
            <v>3.4079000000000002</v>
          </cell>
          <cell r="F10">
            <v>6.1326299999999998</v>
          </cell>
          <cell r="H10">
            <v>3.4024999999999999</v>
          </cell>
          <cell r="J10">
            <v>21.20215</v>
          </cell>
          <cell r="L10">
            <v>3.4127000000000001</v>
          </cell>
          <cell r="N10">
            <v>35.247579999999999</v>
          </cell>
        </row>
        <row r="11">
          <cell r="A11">
            <v>3.4882</v>
          </cell>
          <cell r="B11">
            <v>0.21292</v>
          </cell>
          <cell r="D11">
            <v>3.4826999999999999</v>
          </cell>
          <cell r="F11">
            <v>6.8287300000000002</v>
          </cell>
          <cell r="H11">
            <v>3.4799000000000002</v>
          </cell>
          <cell r="J11">
            <v>21.294979999999999</v>
          </cell>
          <cell r="L11">
            <v>3.4830999999999999</v>
          </cell>
          <cell r="N11">
            <v>35.196980000000003</v>
          </cell>
        </row>
        <row r="12">
          <cell r="A12">
            <v>3.5672999999999999</v>
          </cell>
          <cell r="B12">
            <v>0.28478999999999999</v>
          </cell>
          <cell r="D12">
            <v>3.5651999999999999</v>
          </cell>
          <cell r="F12">
            <v>10.6279</v>
          </cell>
          <cell r="H12">
            <v>3.5585</v>
          </cell>
          <cell r="J12">
            <v>21.306290000000001</v>
          </cell>
          <cell r="L12">
            <v>3.5629</v>
          </cell>
          <cell r="N12">
            <v>35.223190000000002</v>
          </cell>
        </row>
        <row r="13">
          <cell r="A13">
            <v>3.6480000000000001</v>
          </cell>
          <cell r="B13">
            <v>0.41829</v>
          </cell>
          <cell r="D13">
            <v>3.6480000000000001</v>
          </cell>
          <cell r="F13">
            <v>18.753</v>
          </cell>
          <cell r="H13">
            <v>3.6398000000000001</v>
          </cell>
          <cell r="J13">
            <v>21.25507</v>
          </cell>
          <cell r="L13">
            <v>3.6440000000000001</v>
          </cell>
          <cell r="N13">
            <v>35.196120000000001</v>
          </cell>
        </row>
        <row r="14">
          <cell r="A14">
            <v>3.7338</v>
          </cell>
          <cell r="B14">
            <v>2.1497000000000002</v>
          </cell>
          <cell r="D14">
            <v>3.7336</v>
          </cell>
          <cell r="F14">
            <v>9.9611000000000001</v>
          </cell>
          <cell r="H14">
            <v>3.726</v>
          </cell>
          <cell r="J14">
            <v>21.1934</v>
          </cell>
          <cell r="L14">
            <v>3.7294</v>
          </cell>
          <cell r="N14">
            <v>35.253639999999997</v>
          </cell>
        </row>
        <row r="15">
          <cell r="A15">
            <v>3.8187000000000002</v>
          </cell>
          <cell r="B15">
            <v>2.2374000000000001</v>
          </cell>
          <cell r="D15">
            <v>3.8222</v>
          </cell>
          <cell r="F15">
            <v>7.2882999999999996</v>
          </cell>
          <cell r="H15">
            <v>3.8147000000000002</v>
          </cell>
          <cell r="J15">
            <v>21.19406</v>
          </cell>
          <cell r="L15">
            <v>3.8191000000000002</v>
          </cell>
          <cell r="N15">
            <v>35.296010000000003</v>
          </cell>
        </row>
        <row r="16">
          <cell r="A16">
            <v>3.9076</v>
          </cell>
          <cell r="B16">
            <v>1.6757</v>
          </cell>
          <cell r="D16">
            <v>3.9112</v>
          </cell>
          <cell r="F16">
            <v>7.2782</v>
          </cell>
          <cell r="H16">
            <v>3.9045999999999998</v>
          </cell>
          <cell r="J16">
            <v>21.234970000000001</v>
          </cell>
          <cell r="L16">
            <v>3.9045000000000001</v>
          </cell>
          <cell r="N16">
            <v>35.378810000000001</v>
          </cell>
        </row>
        <row r="17">
          <cell r="A17">
            <v>4.0044000000000004</v>
          </cell>
          <cell r="B17">
            <v>1.9285000000000001</v>
          </cell>
          <cell r="D17">
            <v>4.0012999999999996</v>
          </cell>
          <cell r="F17">
            <v>7.359</v>
          </cell>
          <cell r="H17">
            <v>3.9971000000000001</v>
          </cell>
          <cell r="J17">
            <v>21.24522</v>
          </cell>
          <cell r="L17">
            <v>4.0007000000000001</v>
          </cell>
          <cell r="N17">
            <v>35.526789999999998</v>
          </cell>
        </row>
        <row r="18">
          <cell r="A18">
            <v>4.1051000000000002</v>
          </cell>
          <cell r="B18">
            <v>2.5411000000000001</v>
          </cell>
          <cell r="D18">
            <v>4.0971000000000002</v>
          </cell>
          <cell r="F18">
            <v>7.1949000000000005</v>
          </cell>
          <cell r="H18">
            <v>4.0960999999999999</v>
          </cell>
          <cell r="J18">
            <v>21.290600000000001</v>
          </cell>
          <cell r="L18">
            <v>4.1016000000000004</v>
          </cell>
          <cell r="N18">
            <v>35.785159999999998</v>
          </cell>
        </row>
        <row r="19">
          <cell r="A19">
            <v>4.2023999999999999</v>
          </cell>
          <cell r="B19">
            <v>3.0366</v>
          </cell>
          <cell r="D19">
            <v>4.1980000000000004</v>
          </cell>
          <cell r="F19">
            <v>7.2488000000000001</v>
          </cell>
          <cell r="H19">
            <v>4.1962999999999999</v>
          </cell>
          <cell r="J19">
            <v>21.380970000000001</v>
          </cell>
          <cell r="L19">
            <v>4.2016999999999998</v>
          </cell>
          <cell r="N19">
            <v>36.110999999999997</v>
          </cell>
        </row>
        <row r="20">
          <cell r="A20">
            <v>4.3055000000000003</v>
          </cell>
          <cell r="B20">
            <v>3.8553999999999999</v>
          </cell>
          <cell r="D20">
            <v>4.3032000000000004</v>
          </cell>
          <cell r="F20">
            <v>7.2152000000000003</v>
          </cell>
          <cell r="H20">
            <v>4.3022</v>
          </cell>
          <cell r="J20">
            <v>21.697179999999999</v>
          </cell>
          <cell r="L20">
            <v>4.3041</v>
          </cell>
          <cell r="N20">
            <v>37.245400000000004</v>
          </cell>
        </row>
        <row r="21">
          <cell r="A21">
            <v>4.4151999999999996</v>
          </cell>
          <cell r="B21">
            <v>4.4298999999999999</v>
          </cell>
          <cell r="D21">
            <v>4.4123999999999999</v>
          </cell>
          <cell r="F21">
            <v>7.2186000000000003</v>
          </cell>
          <cell r="H21">
            <v>4.4142999999999999</v>
          </cell>
          <cell r="J21">
            <v>22.1632</v>
          </cell>
          <cell r="L21">
            <v>4.415</v>
          </cell>
          <cell r="N21">
            <v>38.831499999999998</v>
          </cell>
        </row>
        <row r="22">
          <cell r="A22">
            <v>4.5247999999999999</v>
          </cell>
          <cell r="B22">
            <v>5.0814000000000004</v>
          </cell>
          <cell r="D22">
            <v>4.5231000000000003</v>
          </cell>
          <cell r="F22">
            <v>7.3026</v>
          </cell>
          <cell r="H22">
            <v>4.5228999999999999</v>
          </cell>
          <cell r="J22">
            <v>23.379300000000001</v>
          </cell>
          <cell r="L22">
            <v>4.5277000000000003</v>
          </cell>
          <cell r="N22">
            <v>41.637</v>
          </cell>
        </row>
        <row r="23">
          <cell r="A23">
            <v>4.6379999999999999</v>
          </cell>
          <cell r="B23">
            <v>5.2142999999999997</v>
          </cell>
          <cell r="D23">
            <v>4.6367000000000003</v>
          </cell>
          <cell r="F23">
            <v>7.2542999999999997</v>
          </cell>
          <cell r="H23">
            <v>4.6364999999999998</v>
          </cell>
          <cell r="J23">
            <v>25.995000000000001</v>
          </cell>
          <cell r="L23">
            <v>4.641</v>
          </cell>
          <cell r="N23">
            <v>44.428800000000003</v>
          </cell>
        </row>
        <row r="24">
          <cell r="A24">
            <v>4.758</v>
          </cell>
          <cell r="B24">
            <v>4.3977000000000004</v>
          </cell>
          <cell r="D24">
            <v>4.7584999999999997</v>
          </cell>
          <cell r="F24">
            <v>7.1342999999999996</v>
          </cell>
          <cell r="H24">
            <v>4.7606999999999999</v>
          </cell>
          <cell r="J24">
            <v>29.662599999999998</v>
          </cell>
          <cell r="L24">
            <v>4.7615999999999996</v>
          </cell>
          <cell r="N24">
            <v>45.441000000000003</v>
          </cell>
        </row>
        <row r="25">
          <cell r="A25">
            <v>4.8869999999999996</v>
          </cell>
          <cell r="B25">
            <v>3.3401000000000001</v>
          </cell>
          <cell r="D25">
            <v>4.8802000000000003</v>
          </cell>
          <cell r="F25">
            <v>6.8520199999999996</v>
          </cell>
          <cell r="H25">
            <v>4.8893000000000004</v>
          </cell>
          <cell r="J25">
            <v>32.804000000000002</v>
          </cell>
          <cell r="L25">
            <v>4.8868</v>
          </cell>
          <cell r="N25">
            <v>43.875999999999998</v>
          </cell>
        </row>
        <row r="26">
          <cell r="A26">
            <v>5.0202</v>
          </cell>
          <cell r="B26">
            <v>2.0230999999999999</v>
          </cell>
          <cell r="D26">
            <v>5.0137</v>
          </cell>
          <cell r="F26">
            <v>6.5941000000000001</v>
          </cell>
          <cell r="H26">
            <v>5.0183999999999997</v>
          </cell>
          <cell r="J26">
            <v>33.106000000000002</v>
          </cell>
          <cell r="L26">
            <v>5.0163000000000002</v>
          </cell>
          <cell r="N26">
            <v>40.4801</v>
          </cell>
        </row>
        <row r="27">
          <cell r="A27">
            <v>5.1696</v>
          </cell>
          <cell r="B27">
            <v>1.0129999999999999</v>
          </cell>
          <cell r="D27">
            <v>5.1464999999999996</v>
          </cell>
          <cell r="F27">
            <v>6.3160299999999996</v>
          </cell>
          <cell r="H27">
            <v>5.1566000000000001</v>
          </cell>
          <cell r="J27">
            <v>29.458399999999997</v>
          </cell>
          <cell r="L27">
            <v>5.1565000000000003</v>
          </cell>
          <cell r="N27">
            <v>36.135599999999997</v>
          </cell>
        </row>
        <row r="28">
          <cell r="A28">
            <v>5.3722000000000003</v>
          </cell>
          <cell r="B28">
            <v>0.51885999999999999</v>
          </cell>
          <cell r="D28">
            <v>5.3552999999999997</v>
          </cell>
          <cell r="F28">
            <v>6.2282200000000003</v>
          </cell>
          <cell r="H28">
            <v>5.3750999999999998</v>
          </cell>
          <cell r="J28">
            <v>22.228100000000001</v>
          </cell>
          <cell r="L28">
            <v>5.3757999999999999</v>
          </cell>
          <cell r="N28">
            <v>35.206670000000003</v>
          </cell>
        </row>
        <row r="29">
          <cell r="A29">
            <v>5.6712999999999996</v>
          </cell>
          <cell r="B29">
            <v>0.19957</v>
          </cell>
          <cell r="D29">
            <v>5.6840999999999999</v>
          </cell>
          <cell r="F29">
            <v>6.1171899999999999</v>
          </cell>
          <cell r="H29">
            <v>5.6856</v>
          </cell>
          <cell r="J29">
            <v>21.151900000000001</v>
          </cell>
          <cell r="L29">
            <v>5.6798000000000002</v>
          </cell>
          <cell r="N29">
            <v>35.095264</v>
          </cell>
        </row>
        <row r="30">
          <cell r="A30">
            <v>6.0282</v>
          </cell>
          <cell r="B30">
            <v>0.14413000000000001</v>
          </cell>
          <cell r="D30">
            <v>6.0388000000000002</v>
          </cell>
          <cell r="F30">
            <v>6.1113299999999997</v>
          </cell>
          <cell r="H30">
            <v>6.0303000000000004</v>
          </cell>
          <cell r="J30">
            <v>21.075368000000001</v>
          </cell>
          <cell r="L30">
            <v>6.0182000000000002</v>
          </cell>
          <cell r="N30">
            <v>35.062801</v>
          </cell>
        </row>
        <row r="31">
          <cell r="A31">
            <v>6.4046000000000003</v>
          </cell>
          <cell r="B31">
            <v>9.7790000000000002E-2</v>
          </cell>
          <cell r="D31">
            <v>6.4184000000000001</v>
          </cell>
          <cell r="F31">
            <v>6.077458</v>
          </cell>
          <cell r="H31">
            <v>6.4097</v>
          </cell>
          <cell r="J31">
            <v>21.064239000000001</v>
          </cell>
          <cell r="L31">
            <v>6.4078999999999997</v>
          </cell>
          <cell r="N31">
            <v>35.063811999999999</v>
          </cell>
        </row>
        <row r="32">
          <cell r="A32">
            <v>6.85</v>
          </cell>
          <cell r="B32">
            <v>0.10136000000000001</v>
          </cell>
          <cell r="D32">
            <v>6.8334000000000001</v>
          </cell>
          <cell r="F32">
            <v>6.0466119999999997</v>
          </cell>
          <cell r="H32">
            <v>6.8449999999999998</v>
          </cell>
          <cell r="J32">
            <v>21.057255000000001</v>
          </cell>
          <cell r="L32">
            <v>6.8490000000000002</v>
          </cell>
          <cell r="N32">
            <v>35.050331999999997</v>
          </cell>
        </row>
        <row r="33">
          <cell r="A33">
            <v>7.4813000000000001</v>
          </cell>
          <cell r="B33">
            <v>8.1136E-2</v>
          </cell>
          <cell r="D33">
            <v>7.4706999999999999</v>
          </cell>
          <cell r="F33">
            <v>6.0565610000000003</v>
          </cell>
          <cell r="H33">
            <v>7.48</v>
          </cell>
          <cell r="J33">
            <v>21.048874999999999</v>
          </cell>
          <cell r="L33">
            <v>7.4767999999999999</v>
          </cell>
          <cell r="N33">
            <v>35.042141999999998</v>
          </cell>
        </row>
        <row r="34">
          <cell r="A34">
            <v>8.3727999999999998</v>
          </cell>
          <cell r="B34">
            <v>7.1027000000000007E-2</v>
          </cell>
          <cell r="D34">
            <v>8.3558000000000003</v>
          </cell>
          <cell r="F34">
            <v>6.0506960000000003</v>
          </cell>
          <cell r="H34">
            <v>8.3879000000000001</v>
          </cell>
          <cell r="J34">
            <v>21.038907999999999</v>
          </cell>
          <cell r="L34">
            <v>8.3885000000000005</v>
          </cell>
          <cell r="N34">
            <v>35.034253999999997</v>
          </cell>
        </row>
        <row r="35">
          <cell r="A35">
            <v>9.7286000000000001</v>
          </cell>
          <cell r="B35">
            <v>5.9373000000000002E-2</v>
          </cell>
          <cell r="D35">
            <v>9.6532</v>
          </cell>
          <cell r="F35">
            <v>6.0383269999999998</v>
          </cell>
          <cell r="H35">
            <v>9.7798999999999996</v>
          </cell>
          <cell r="J35">
            <v>21.023776000000002</v>
          </cell>
          <cell r="L35">
            <v>9.7543000000000006</v>
          </cell>
          <cell r="N35">
            <v>35.023944</v>
          </cell>
        </row>
        <row r="36">
          <cell r="A36">
            <v>12.358599999999999</v>
          </cell>
          <cell r="B36">
            <v>4.4566000000000001E-2</v>
          </cell>
          <cell r="D36">
            <v>12.2263</v>
          </cell>
          <cell r="F36">
            <v>6.0310490000000003</v>
          </cell>
          <cell r="H36">
            <v>12.3569</v>
          </cell>
          <cell r="J36">
            <v>21.02251</v>
          </cell>
          <cell r="L36">
            <v>12.3332</v>
          </cell>
          <cell r="N36">
            <v>35.018135999999998</v>
          </cell>
        </row>
        <row r="37">
          <cell r="A37">
            <v>17.825700000000001</v>
          </cell>
          <cell r="B37">
            <v>3.3785000000000003E-2</v>
          </cell>
          <cell r="D37">
            <v>17.3171</v>
          </cell>
          <cell r="F37">
            <v>6.0247919999999997</v>
          </cell>
          <cell r="H37">
            <v>17.510400000000001</v>
          </cell>
          <cell r="J37">
            <v>21.014941</v>
          </cell>
          <cell r="L37">
            <v>17.396699999999999</v>
          </cell>
          <cell r="N37">
            <v>35.016624</v>
          </cell>
        </row>
        <row r="38">
          <cell r="A38">
            <v>31.619199999999999</v>
          </cell>
          <cell r="B38">
            <v>2.9561E-2</v>
          </cell>
          <cell r="D38">
            <v>30.357800000000001</v>
          </cell>
          <cell r="F38">
            <v>6.027463</v>
          </cell>
          <cell r="H38">
            <v>30.6373</v>
          </cell>
          <cell r="J38">
            <v>21.007991100000002</v>
          </cell>
          <cell r="L38">
            <v>30.552700000000002</v>
          </cell>
          <cell r="N38">
            <v>35.031948999999997</v>
          </cell>
        </row>
        <row r="39">
          <cell r="A39">
            <v>164.63730000000001</v>
          </cell>
          <cell r="B39">
            <v>4.2476E-2</v>
          </cell>
          <cell r="D39">
            <v>180.9204</v>
          </cell>
          <cell r="F39">
            <v>6.2095500000000001</v>
          </cell>
          <cell r="H39">
            <v>171.95699999999999</v>
          </cell>
          <cell r="J39">
            <v>21.003828500000001</v>
          </cell>
          <cell r="L39">
            <v>170.02680000000001</v>
          </cell>
          <cell r="N39">
            <v>35.315930000000002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27" sqref="O27"/>
    </sheetView>
  </sheetViews>
  <sheetFormatPr defaultRowHeight="15" x14ac:dyDescent="0.25"/>
  <cols>
    <col min="1" max="1" width="13.5703125" bestFit="1" customWidth="1"/>
    <col min="2" max="2" width="13.5703125" customWidth="1"/>
  </cols>
  <sheetData>
    <row r="1" spans="1:16" x14ac:dyDescent="0.25">
      <c r="A1" t="s">
        <v>22</v>
      </c>
      <c r="B1" t="s">
        <v>0</v>
      </c>
      <c r="C1" t="s">
        <v>0</v>
      </c>
      <c r="D1" t="s">
        <v>1</v>
      </c>
      <c r="E1" t="s">
        <v>19</v>
      </c>
      <c r="F1" t="s">
        <v>20</v>
      </c>
      <c r="H1" t="s">
        <v>0</v>
      </c>
      <c r="I1" t="s">
        <v>1</v>
      </c>
      <c r="J1" t="s">
        <v>19</v>
      </c>
      <c r="K1" t="s">
        <v>20</v>
      </c>
      <c r="M1" t="s">
        <v>0</v>
      </c>
      <c r="N1" t="s">
        <v>1</v>
      </c>
      <c r="O1" t="s">
        <v>19</v>
      </c>
      <c r="P1" t="s">
        <v>20</v>
      </c>
    </row>
    <row r="2" spans="1:16" x14ac:dyDescent="0.25">
      <c r="A2">
        <v>0</v>
      </c>
      <c r="B2">
        <v>0</v>
      </c>
      <c r="C2">
        <v>809.00699999999995</v>
      </c>
      <c r="D2">
        <v>832.60199999999998</v>
      </c>
      <c r="E2">
        <f>C2/C$2*100</f>
        <v>100</v>
      </c>
      <c r="F2">
        <f>D2/D$2*100</f>
        <v>100</v>
      </c>
      <c r="H2">
        <v>344.827</v>
      </c>
      <c r="I2">
        <v>288.51</v>
      </c>
      <c r="J2">
        <f>H2/H$2*100</f>
        <v>100</v>
      </c>
      <c r="K2">
        <f>I2/I$2*100</f>
        <v>100</v>
      </c>
      <c r="M2">
        <f>C2-H2</f>
        <v>464.17999999999995</v>
      </c>
      <c r="N2">
        <f>D2-I2</f>
        <v>544.09199999999998</v>
      </c>
      <c r="O2">
        <f>M2/M$2*100</f>
        <v>100</v>
      </c>
      <c r="P2">
        <f>N2/N$2*100</f>
        <v>100</v>
      </c>
    </row>
    <row r="3" spans="1:16" x14ac:dyDescent="0.25">
      <c r="A3">
        <v>0.87</v>
      </c>
      <c r="B3">
        <v>0.89</v>
      </c>
      <c r="C3">
        <v>527.38300000000004</v>
      </c>
      <c r="D3">
        <v>693.73699999999997</v>
      </c>
      <c r="E3">
        <f t="shared" ref="E3:E6" si="0">C3/C$2*100</f>
        <v>65.188929143999999</v>
      </c>
      <c r="F3">
        <f t="shared" ref="F3:F6" si="1">D3/D$2*100</f>
        <v>83.321563003692034</v>
      </c>
      <c r="H3">
        <v>141.31200000000001</v>
      </c>
      <c r="I3">
        <v>165.75</v>
      </c>
      <c r="J3">
        <f t="shared" ref="J3:J6" si="2">H3/H$2*100</f>
        <v>40.980549666934436</v>
      </c>
      <c r="K3">
        <f t="shared" ref="K3:K6" si="3">I3/I$2*100</f>
        <v>57.45034834147863</v>
      </c>
      <c r="M3">
        <f t="shared" ref="M3:M6" si="4">C3-H3</f>
        <v>386.07100000000003</v>
      </c>
      <c r="N3">
        <f t="shared" ref="N3:N6" si="5">D3-I3</f>
        <v>527.98699999999997</v>
      </c>
      <c r="O3">
        <f t="shared" ref="O3:O6" si="6">M3/M$2*100</f>
        <v>83.172691628247676</v>
      </c>
      <c r="P3">
        <f t="shared" ref="P3:P6" si="7">N3/N$2*100</f>
        <v>97.040022643229449</v>
      </c>
    </row>
    <row r="4" spans="1:16" x14ac:dyDescent="0.25">
      <c r="A4">
        <v>2.2999999999999998</v>
      </c>
      <c r="B4">
        <v>2.08</v>
      </c>
      <c r="C4">
        <v>491.74</v>
      </c>
      <c r="D4">
        <v>626.36400000000003</v>
      </c>
      <c r="E4">
        <f t="shared" si="0"/>
        <v>60.783157624099672</v>
      </c>
      <c r="F4">
        <f t="shared" si="1"/>
        <v>75.229701586111972</v>
      </c>
      <c r="H4">
        <v>114.952</v>
      </c>
      <c r="I4">
        <v>155.09299999999999</v>
      </c>
      <c r="J4">
        <f t="shared" si="2"/>
        <v>33.336136671432342</v>
      </c>
      <c r="K4">
        <f t="shared" si="3"/>
        <v>53.756542234237983</v>
      </c>
      <c r="M4">
        <f t="shared" si="4"/>
        <v>376.78800000000001</v>
      </c>
      <c r="N4">
        <f t="shared" si="5"/>
        <v>471.27100000000007</v>
      </c>
      <c r="O4">
        <f t="shared" si="6"/>
        <v>81.172820888448456</v>
      </c>
      <c r="P4">
        <f t="shared" si="7"/>
        <v>86.616050226799885</v>
      </c>
    </row>
    <row r="5" spans="1:16" x14ac:dyDescent="0.25">
      <c r="A5">
        <v>3.91</v>
      </c>
      <c r="B5">
        <v>3.95</v>
      </c>
      <c r="C5">
        <v>470.839</v>
      </c>
      <c r="D5">
        <v>597.25800000000004</v>
      </c>
      <c r="E5">
        <f t="shared" si="0"/>
        <v>58.199620028009647</v>
      </c>
      <c r="F5">
        <f t="shared" si="1"/>
        <v>71.733913682647895</v>
      </c>
      <c r="H5">
        <v>108.941</v>
      </c>
      <c r="I5">
        <v>129.51900000000001</v>
      </c>
      <c r="J5">
        <f t="shared" si="2"/>
        <v>31.592943708004306</v>
      </c>
      <c r="K5">
        <f t="shared" si="3"/>
        <v>44.89237808048248</v>
      </c>
      <c r="M5">
        <f t="shared" si="4"/>
        <v>361.89800000000002</v>
      </c>
      <c r="N5">
        <f t="shared" si="5"/>
        <v>467.73900000000003</v>
      </c>
      <c r="O5">
        <f t="shared" si="6"/>
        <v>77.965013572321098</v>
      </c>
      <c r="P5">
        <f t="shared" si="7"/>
        <v>85.966895304470583</v>
      </c>
    </row>
    <row r="6" spans="1:16" x14ac:dyDescent="0.25">
      <c r="A6">
        <v>8</v>
      </c>
      <c r="B6">
        <v>8.3000000000000007</v>
      </c>
      <c r="C6">
        <v>447.04500000000002</v>
      </c>
      <c r="D6">
        <v>537.24599999999998</v>
      </c>
      <c r="E6">
        <f t="shared" si="0"/>
        <v>55.258483548350021</v>
      </c>
      <c r="F6">
        <f t="shared" si="1"/>
        <v>64.52614814761435</v>
      </c>
      <c r="H6">
        <v>102.006</v>
      </c>
      <c r="I6">
        <v>114.395</v>
      </c>
      <c r="J6">
        <f t="shared" si="2"/>
        <v>29.581790289043493</v>
      </c>
      <c r="K6">
        <f t="shared" si="3"/>
        <v>39.650272087622611</v>
      </c>
      <c r="M6">
        <f t="shared" si="4"/>
        <v>345.03899999999999</v>
      </c>
      <c r="N6">
        <f t="shared" si="5"/>
        <v>422.851</v>
      </c>
      <c r="O6">
        <f t="shared" si="6"/>
        <v>74.333017363953644</v>
      </c>
      <c r="P6">
        <f t="shared" si="7"/>
        <v>77.716819949567352</v>
      </c>
    </row>
    <row r="8" spans="1:16" x14ac:dyDescent="0.25">
      <c r="H8" t="s">
        <v>14</v>
      </c>
      <c r="M8" t="s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1"/>
  <sheetViews>
    <sheetView topLeftCell="O37" workbookViewId="0">
      <selection activeCell="V6" sqref="V6"/>
    </sheetView>
  </sheetViews>
  <sheetFormatPr defaultRowHeight="15" x14ac:dyDescent="0.25"/>
  <sheetData>
    <row r="1" spans="1:65" x14ac:dyDescent="0.25">
      <c r="A1" t="s">
        <v>0</v>
      </c>
      <c r="F1" t="s">
        <v>13</v>
      </c>
      <c r="M1" t="s">
        <v>6</v>
      </c>
      <c r="T1" t="s">
        <v>11</v>
      </c>
      <c r="AA1" t="s">
        <v>12</v>
      </c>
      <c r="AH1" t="s">
        <v>1</v>
      </c>
      <c r="AO1" t="s">
        <v>15</v>
      </c>
      <c r="AT1" t="s">
        <v>16</v>
      </c>
      <c r="BA1" t="s">
        <v>17</v>
      </c>
      <c r="BH1" t="s">
        <v>18</v>
      </c>
    </row>
    <row r="2" spans="1:65" x14ac:dyDescent="0.25">
      <c r="A2" t="s">
        <v>2</v>
      </c>
      <c r="B2" t="s">
        <v>3</v>
      </c>
      <c r="C2" t="s">
        <v>2</v>
      </c>
      <c r="D2" t="s">
        <v>3</v>
      </c>
      <c r="F2" t="s">
        <v>2</v>
      </c>
      <c r="G2" t="s">
        <v>3</v>
      </c>
      <c r="I2" t="s">
        <v>2</v>
      </c>
      <c r="J2" t="s">
        <v>3</v>
      </c>
      <c r="M2" t="s">
        <v>2</v>
      </c>
      <c r="N2" t="s">
        <v>3</v>
      </c>
      <c r="P2" t="s">
        <v>2</v>
      </c>
      <c r="Q2" t="s">
        <v>3</v>
      </c>
      <c r="T2" t="s">
        <v>2</v>
      </c>
      <c r="U2" t="s">
        <v>3</v>
      </c>
      <c r="W2" t="s">
        <v>2</v>
      </c>
      <c r="X2" t="s">
        <v>3</v>
      </c>
      <c r="AA2" t="s">
        <v>2</v>
      </c>
      <c r="AB2" t="s">
        <v>3</v>
      </c>
      <c r="AD2" t="s">
        <v>2</v>
      </c>
      <c r="AE2" t="s">
        <v>3</v>
      </c>
      <c r="AH2" t="s">
        <v>2</v>
      </c>
      <c r="AI2" t="s">
        <v>3</v>
      </c>
      <c r="AK2" t="s">
        <v>2</v>
      </c>
      <c r="AL2" t="s">
        <v>3</v>
      </c>
      <c r="AO2" t="s">
        <v>2</v>
      </c>
      <c r="AP2" t="s">
        <v>3</v>
      </c>
      <c r="AQ2" t="s">
        <v>2</v>
      </c>
      <c r="AR2" t="s">
        <v>3</v>
      </c>
      <c r="AT2" t="s">
        <v>2</v>
      </c>
      <c r="AU2" t="s">
        <v>3</v>
      </c>
      <c r="AW2" t="s">
        <v>2</v>
      </c>
      <c r="AX2" t="s">
        <v>3</v>
      </c>
      <c r="BA2" t="s">
        <v>2</v>
      </c>
      <c r="BB2" t="s">
        <v>3</v>
      </c>
      <c r="BD2" t="s">
        <v>2</v>
      </c>
      <c r="BE2" t="s">
        <v>3</v>
      </c>
      <c r="BH2" t="s">
        <v>2</v>
      </c>
      <c r="BI2" t="s">
        <v>3</v>
      </c>
      <c r="BK2" t="s">
        <v>2</v>
      </c>
      <c r="BL2" t="s">
        <v>3</v>
      </c>
    </row>
    <row r="3" spans="1:65" x14ac:dyDescent="0.25">
      <c r="A3" t="s">
        <v>4</v>
      </c>
      <c r="B3" t="s">
        <v>5</v>
      </c>
      <c r="C3" t="s">
        <v>4</v>
      </c>
      <c r="D3" t="s">
        <v>5</v>
      </c>
      <c r="F3" t="s">
        <v>4</v>
      </c>
      <c r="G3" t="s">
        <v>5</v>
      </c>
      <c r="I3" t="s">
        <v>4</v>
      </c>
      <c r="J3" t="s">
        <v>5</v>
      </c>
      <c r="M3" t="s">
        <v>4</v>
      </c>
      <c r="N3" t="s">
        <v>5</v>
      </c>
      <c r="P3" t="s">
        <v>4</v>
      </c>
      <c r="Q3" t="s">
        <v>5</v>
      </c>
      <c r="T3" t="s">
        <v>4</v>
      </c>
      <c r="U3" t="s">
        <v>5</v>
      </c>
      <c r="W3" t="s">
        <v>4</v>
      </c>
      <c r="X3" t="s">
        <v>5</v>
      </c>
      <c r="AA3" t="s">
        <v>4</v>
      </c>
      <c r="AB3" t="s">
        <v>5</v>
      </c>
      <c r="AD3" t="s">
        <v>4</v>
      </c>
      <c r="AE3" t="s">
        <v>5</v>
      </c>
      <c r="AH3" t="s">
        <v>4</v>
      </c>
      <c r="AI3" t="s">
        <v>5</v>
      </c>
      <c r="AK3" t="s">
        <v>4</v>
      </c>
      <c r="AL3" t="s">
        <v>5</v>
      </c>
      <c r="AO3" t="s">
        <v>4</v>
      </c>
      <c r="AP3" t="s">
        <v>5</v>
      </c>
      <c r="AQ3" t="s">
        <v>4</v>
      </c>
      <c r="AR3" t="s">
        <v>5</v>
      </c>
      <c r="AT3" t="s">
        <v>4</v>
      </c>
      <c r="AU3" t="s">
        <v>5</v>
      </c>
      <c r="AW3" t="s">
        <v>4</v>
      </c>
      <c r="AX3" t="s">
        <v>5</v>
      </c>
      <c r="BA3" t="s">
        <v>4</v>
      </c>
      <c r="BB3" t="s">
        <v>5</v>
      </c>
      <c r="BD3" t="s">
        <v>4</v>
      </c>
      <c r="BE3" t="s">
        <v>5</v>
      </c>
      <c r="BH3" t="s">
        <v>4</v>
      </c>
      <c r="BI3" t="s">
        <v>5</v>
      </c>
      <c r="BK3" t="s">
        <v>4</v>
      </c>
      <c r="BL3" t="s">
        <v>5</v>
      </c>
    </row>
    <row r="6" spans="1:65" x14ac:dyDescent="0.25">
      <c r="A6" s="2">
        <f>'[1]Isotherm data'!B27</f>
        <v>1.50437E-2</v>
      </c>
      <c r="B6" s="2">
        <f>'[1]Isotherm data'!C27</f>
        <v>145.68459999999999</v>
      </c>
      <c r="C6" s="2">
        <f>'[1]Isotherm data'!B51</f>
        <v>0.99342900000000001</v>
      </c>
      <c r="D6" s="2">
        <f>'[1]Isotherm data'!C51</f>
        <v>555.00440000000003</v>
      </c>
      <c r="F6">
        <v>1.50435E-2</v>
      </c>
      <c r="G6">
        <v>86.093000000000004</v>
      </c>
      <c r="H6">
        <f>G6+100</f>
        <v>186.09300000000002</v>
      </c>
      <c r="I6">
        <v>0.99303900000000001</v>
      </c>
      <c r="J6">
        <v>412.50360000000001</v>
      </c>
      <c r="K6">
        <f>J6+100</f>
        <v>512.50360000000001</v>
      </c>
      <c r="M6">
        <v>1.5055199999999999E-2</v>
      </c>
      <c r="N6">
        <v>85.145700000000005</v>
      </c>
      <c r="O6">
        <f>N6+200</f>
        <v>285.14570000000003</v>
      </c>
      <c r="P6">
        <v>0.99319599999999997</v>
      </c>
      <c r="Q6">
        <v>425.34100000000001</v>
      </c>
      <c r="R6">
        <f>Q6+200</f>
        <v>625.34100000000001</v>
      </c>
      <c r="T6">
        <v>1.5040599999999999E-2</v>
      </c>
      <c r="U6">
        <v>80.515699999999995</v>
      </c>
      <c r="V6">
        <f>U6+400</f>
        <v>480.51569999999998</v>
      </c>
      <c r="W6">
        <v>0.99329500000000004</v>
      </c>
      <c r="X6">
        <v>384.19740000000002</v>
      </c>
      <c r="Y6">
        <f>X6+400</f>
        <v>784.19740000000002</v>
      </c>
      <c r="AA6" s="2">
        <v>1.50317E-2</v>
      </c>
      <c r="AB6" s="2">
        <v>80.435699999999997</v>
      </c>
      <c r="AC6" s="2">
        <f>AB6+600</f>
        <v>680.4357</v>
      </c>
      <c r="AD6" s="2">
        <v>0.99355099999999996</v>
      </c>
      <c r="AE6" s="2">
        <v>371.62279999999998</v>
      </c>
      <c r="AF6" s="2">
        <f>AE6+600</f>
        <v>971.62279999999998</v>
      </c>
      <c r="AH6">
        <v>1.50262E-2</v>
      </c>
      <c r="AI6">
        <v>145.95070000000001</v>
      </c>
      <c r="AJ6">
        <f>AI6+200</f>
        <v>345.95069999999998</v>
      </c>
      <c r="AK6">
        <v>0.99348800000000004</v>
      </c>
      <c r="AL6">
        <v>587.93970000000002</v>
      </c>
      <c r="AM6">
        <f>AL6+200</f>
        <v>787.93970000000002</v>
      </c>
      <c r="AO6">
        <v>1.50397E-2</v>
      </c>
      <c r="AP6">
        <v>117.82040000000001</v>
      </c>
      <c r="AQ6">
        <v>0.99431199999999997</v>
      </c>
      <c r="AR6">
        <v>529.71770000000004</v>
      </c>
      <c r="AT6">
        <v>1.50438E-2</v>
      </c>
      <c r="AU6">
        <v>107.31870000000001</v>
      </c>
      <c r="AV6">
        <f>AU6+250</f>
        <v>357.31870000000004</v>
      </c>
      <c r="AW6">
        <v>0.99405200000000005</v>
      </c>
      <c r="AX6">
        <v>480.50959999999998</v>
      </c>
      <c r="AY6">
        <f>AX6+250</f>
        <v>730.50959999999998</v>
      </c>
      <c r="BA6" s="2">
        <v>1.50242E-2</v>
      </c>
      <c r="BB6" s="2">
        <v>101.55670000000001</v>
      </c>
      <c r="BC6" s="2">
        <f>BB6+500</f>
        <v>601.55669999999998</v>
      </c>
      <c r="BD6" s="2">
        <v>0.99365300000000001</v>
      </c>
      <c r="BE6" s="2">
        <v>458.57130000000001</v>
      </c>
      <c r="BF6" s="2">
        <f>BE6+500</f>
        <v>958.57130000000006</v>
      </c>
      <c r="BH6" s="2">
        <v>1.50303E-2</v>
      </c>
      <c r="BI6" s="2">
        <v>92.869900000000001</v>
      </c>
      <c r="BJ6" s="2">
        <f>BI6+750</f>
        <v>842.86990000000003</v>
      </c>
      <c r="BK6" s="2">
        <v>0.99396799999999996</v>
      </c>
      <c r="BL6" s="2">
        <v>394.39830000000001</v>
      </c>
      <c r="BM6" s="2">
        <f>BL6+750</f>
        <v>1144.3983000000001</v>
      </c>
    </row>
    <row r="7" spans="1:65" x14ac:dyDescent="0.25">
      <c r="A7" s="2">
        <f>'[1]Isotherm data'!B28</f>
        <v>3.4737400000000002E-2</v>
      </c>
      <c r="B7" s="2">
        <f>'[1]Isotherm data'!C28</f>
        <v>167.0915</v>
      </c>
      <c r="C7" s="2">
        <f>'[1]Isotherm data'!B52</f>
        <v>0.950264</v>
      </c>
      <c r="D7" s="2">
        <f>'[1]Isotherm data'!C52</f>
        <v>530.91579999999999</v>
      </c>
      <c r="F7">
        <v>3.4318500000000002E-2</v>
      </c>
      <c r="G7">
        <v>99.169700000000006</v>
      </c>
      <c r="H7">
        <f t="shared" ref="H7:H29" si="0">G7+100</f>
        <v>199.16970000000001</v>
      </c>
      <c r="I7">
        <v>0.95082299999999997</v>
      </c>
      <c r="J7">
        <v>384.1585</v>
      </c>
      <c r="K7">
        <f t="shared" ref="K7:K41" si="1">J7+100</f>
        <v>484.1585</v>
      </c>
      <c r="M7">
        <v>3.5235799999999998E-2</v>
      </c>
      <c r="N7">
        <v>97.89</v>
      </c>
      <c r="O7">
        <f t="shared" ref="O7:O29" si="2">N7+200</f>
        <v>297.89</v>
      </c>
      <c r="P7">
        <v>0.94976400000000005</v>
      </c>
      <c r="Q7">
        <v>383.65159999999997</v>
      </c>
      <c r="R7">
        <f t="shared" ref="R7:R41" si="3">Q7+200</f>
        <v>583.65159999999992</v>
      </c>
      <c r="T7">
        <v>3.5046599999999997E-2</v>
      </c>
      <c r="U7">
        <v>92.687100000000001</v>
      </c>
      <c r="V7">
        <f t="shared" ref="V7:V29" si="4">U7+400</f>
        <v>492.68709999999999</v>
      </c>
      <c r="W7">
        <v>0.95170200000000005</v>
      </c>
      <c r="X7">
        <v>362.05680000000001</v>
      </c>
      <c r="Y7">
        <f t="shared" ref="Y7:Y41" si="5">X7+400</f>
        <v>762.05680000000007</v>
      </c>
      <c r="AA7" s="2">
        <v>3.5156199999999999E-2</v>
      </c>
      <c r="AB7" s="2">
        <v>91.8596</v>
      </c>
      <c r="AC7" s="2">
        <f t="shared" ref="AC7:AC29" si="6">AB7+600</f>
        <v>691.8596</v>
      </c>
      <c r="AD7" s="2">
        <v>0.95070699999999997</v>
      </c>
      <c r="AE7" s="2">
        <v>339.3682</v>
      </c>
      <c r="AF7" s="2">
        <f t="shared" ref="AF7:AF41" si="7">AE7+600</f>
        <v>939.3682</v>
      </c>
      <c r="AH7">
        <v>3.4506099999999998E-2</v>
      </c>
      <c r="AI7">
        <v>167.92789999999999</v>
      </c>
      <c r="AJ7">
        <f t="shared" ref="AJ7:AJ29" si="8">AI7+200</f>
        <v>367.92790000000002</v>
      </c>
      <c r="AK7">
        <v>0.94978099999999999</v>
      </c>
      <c r="AL7">
        <v>586.22310000000004</v>
      </c>
      <c r="AM7">
        <f t="shared" ref="AM7:AM41" si="9">AL7+200</f>
        <v>786.22310000000004</v>
      </c>
      <c r="AO7">
        <v>3.5077299999999999E-2</v>
      </c>
      <c r="AP7">
        <v>136.1464</v>
      </c>
      <c r="AQ7">
        <v>0.95109999999999995</v>
      </c>
      <c r="AR7">
        <v>526.58619999999996</v>
      </c>
      <c r="AT7">
        <v>3.4471500000000002E-2</v>
      </c>
      <c r="AU7">
        <v>123.5881</v>
      </c>
      <c r="AV7">
        <f t="shared" ref="AV7:AV29" si="10">AU7+250</f>
        <v>373.5881</v>
      </c>
      <c r="AW7">
        <v>0.94945900000000005</v>
      </c>
      <c r="AX7">
        <v>478.18239999999997</v>
      </c>
      <c r="AY7">
        <f t="shared" ref="AY7:AY41" si="11">AX7+250</f>
        <v>728.18239999999992</v>
      </c>
      <c r="BA7" s="2">
        <v>3.5291700000000002E-2</v>
      </c>
      <c r="BB7" s="2">
        <v>117.4422</v>
      </c>
      <c r="BC7" s="2">
        <f t="shared" ref="BC7:BC29" si="12">BB7+500</f>
        <v>617.44219999999996</v>
      </c>
      <c r="BD7" s="2">
        <v>0.94992900000000002</v>
      </c>
      <c r="BE7" s="2">
        <v>456.4796</v>
      </c>
      <c r="BF7" s="2">
        <f t="shared" ref="BF7:BF41" si="13">BE7+500</f>
        <v>956.4796</v>
      </c>
      <c r="BH7" s="2">
        <v>3.4850800000000001E-2</v>
      </c>
      <c r="BI7" s="2">
        <v>106.6534</v>
      </c>
      <c r="BJ7" s="2">
        <f t="shared" ref="BJ7:BJ29" si="14">BI7+750</f>
        <v>856.65340000000003</v>
      </c>
      <c r="BK7" s="2">
        <v>0.94959000000000005</v>
      </c>
      <c r="BL7" s="2">
        <v>393.24169999999998</v>
      </c>
      <c r="BM7" s="2">
        <f t="shared" ref="BM7:BM41" si="15">BL7+750</f>
        <v>1143.2417</v>
      </c>
    </row>
    <row r="8" spans="1:65" x14ac:dyDescent="0.25">
      <c r="A8" s="2">
        <f>'[1]Isotherm data'!B29</f>
        <v>4.9670499999999999E-2</v>
      </c>
      <c r="B8" s="2">
        <f>'[1]Isotherm data'!C29</f>
        <v>177.16149999999999</v>
      </c>
      <c r="C8" s="2">
        <f>'[1]Isotherm data'!B53</f>
        <v>0.90044999999999997</v>
      </c>
      <c r="D8" s="2">
        <f>'[1]Isotherm data'!C53</f>
        <v>525.44389999999999</v>
      </c>
      <c r="F8">
        <v>4.9518300000000001E-2</v>
      </c>
      <c r="G8">
        <v>105.7881</v>
      </c>
      <c r="H8">
        <f t="shared" si="0"/>
        <v>205.78809999999999</v>
      </c>
      <c r="I8">
        <v>0.89885499999999996</v>
      </c>
      <c r="J8">
        <v>379.49439999999998</v>
      </c>
      <c r="K8">
        <f t="shared" si="1"/>
        <v>479.49439999999998</v>
      </c>
      <c r="M8">
        <v>4.9610099999999997E-2</v>
      </c>
      <c r="N8">
        <v>103.6855</v>
      </c>
      <c r="O8">
        <f t="shared" si="2"/>
        <v>303.68549999999999</v>
      </c>
      <c r="P8">
        <v>0.89949699999999999</v>
      </c>
      <c r="Q8">
        <v>378.73009999999999</v>
      </c>
      <c r="R8">
        <f t="shared" si="3"/>
        <v>578.73009999999999</v>
      </c>
      <c r="T8">
        <v>5.0304399999999999E-2</v>
      </c>
      <c r="U8">
        <v>98.645099999999999</v>
      </c>
      <c r="V8">
        <f t="shared" si="4"/>
        <v>498.64510000000001</v>
      </c>
      <c r="W8">
        <v>0.90363899999999997</v>
      </c>
      <c r="X8">
        <v>357.31389999999999</v>
      </c>
      <c r="Y8">
        <f t="shared" si="5"/>
        <v>757.31389999999999</v>
      </c>
      <c r="AA8" s="2">
        <v>5.0270000000000002E-2</v>
      </c>
      <c r="AB8" s="2">
        <v>97.364500000000007</v>
      </c>
      <c r="AC8" s="2">
        <f t="shared" si="6"/>
        <v>697.36450000000002</v>
      </c>
      <c r="AD8" s="2">
        <v>0.89945600000000003</v>
      </c>
      <c r="AE8" s="2">
        <v>334.93360000000001</v>
      </c>
      <c r="AF8" s="2">
        <f t="shared" si="7"/>
        <v>934.93360000000007</v>
      </c>
      <c r="AH8">
        <v>4.9223099999999999E-2</v>
      </c>
      <c r="AI8">
        <v>178.4067</v>
      </c>
      <c r="AJ8">
        <f t="shared" si="8"/>
        <v>378.4067</v>
      </c>
      <c r="AK8">
        <v>0.90007199999999998</v>
      </c>
      <c r="AL8">
        <v>584.4212</v>
      </c>
      <c r="AM8">
        <f t="shared" si="9"/>
        <v>784.4212</v>
      </c>
      <c r="AO8">
        <v>5.0393500000000001E-2</v>
      </c>
      <c r="AP8">
        <v>145.18389999999999</v>
      </c>
      <c r="AQ8">
        <v>0.89982899999999999</v>
      </c>
      <c r="AR8">
        <v>525.00990000000002</v>
      </c>
      <c r="AT8">
        <v>5.0075399999999999E-2</v>
      </c>
      <c r="AU8">
        <v>131.8828</v>
      </c>
      <c r="AV8">
        <f t="shared" si="10"/>
        <v>381.88279999999997</v>
      </c>
      <c r="AW8">
        <v>0.89981500000000003</v>
      </c>
      <c r="AX8">
        <v>477.02609999999999</v>
      </c>
      <c r="AY8">
        <f t="shared" si="11"/>
        <v>727.02610000000004</v>
      </c>
      <c r="BA8" s="2">
        <v>4.94215E-2</v>
      </c>
      <c r="BB8" s="2">
        <v>124.6427</v>
      </c>
      <c r="BC8" s="2">
        <f t="shared" si="12"/>
        <v>624.64269999999999</v>
      </c>
      <c r="BD8" s="2">
        <v>0.90103900000000003</v>
      </c>
      <c r="BE8" s="2">
        <v>455.24470000000002</v>
      </c>
      <c r="BF8" s="2">
        <f t="shared" si="13"/>
        <v>955.24469999999997</v>
      </c>
      <c r="BH8" s="2">
        <v>4.9074300000000001E-2</v>
      </c>
      <c r="BI8" s="2">
        <v>113.08150000000001</v>
      </c>
      <c r="BJ8" s="2">
        <f t="shared" si="14"/>
        <v>863.08150000000001</v>
      </c>
      <c r="BK8" s="2">
        <v>0.90045699999999995</v>
      </c>
      <c r="BL8" s="2">
        <v>392.3152</v>
      </c>
      <c r="BM8" s="2">
        <f t="shared" si="15"/>
        <v>1142.3152</v>
      </c>
    </row>
    <row r="9" spans="1:65" x14ac:dyDescent="0.25">
      <c r="A9" s="2">
        <f>'[1]Isotherm data'!B30</f>
        <v>6.9716E-2</v>
      </c>
      <c r="B9" s="2">
        <f>'[1]Isotherm data'!C30</f>
        <v>187.4323</v>
      </c>
      <c r="C9" s="2">
        <f>'[1]Isotherm data'!B54</f>
        <v>0.85147600000000001</v>
      </c>
      <c r="D9" s="2">
        <f>'[1]Isotherm data'!C54</f>
        <v>521.57539999999995</v>
      </c>
      <c r="F9">
        <v>6.9405800000000004E-2</v>
      </c>
      <c r="G9">
        <v>112.55500000000001</v>
      </c>
      <c r="H9">
        <f t="shared" si="0"/>
        <v>212.55500000000001</v>
      </c>
      <c r="I9">
        <v>0.84984700000000002</v>
      </c>
      <c r="J9">
        <v>376.44459999999998</v>
      </c>
      <c r="K9">
        <f t="shared" si="1"/>
        <v>476.44459999999998</v>
      </c>
      <c r="M9">
        <v>6.9438799999999995E-2</v>
      </c>
      <c r="N9">
        <v>109.95059999999999</v>
      </c>
      <c r="O9">
        <f t="shared" si="2"/>
        <v>309.95060000000001</v>
      </c>
      <c r="P9">
        <v>0.85048000000000001</v>
      </c>
      <c r="Q9">
        <v>375.44709999999998</v>
      </c>
      <c r="R9">
        <f t="shared" si="3"/>
        <v>575.44709999999998</v>
      </c>
      <c r="T9">
        <v>6.9801699999999994E-2</v>
      </c>
      <c r="U9">
        <v>104.6159</v>
      </c>
      <c r="V9">
        <f t="shared" si="4"/>
        <v>504.61590000000001</v>
      </c>
      <c r="W9">
        <v>0.85091099999999997</v>
      </c>
      <c r="X9">
        <v>354.08640000000003</v>
      </c>
      <c r="Y9">
        <f t="shared" si="5"/>
        <v>754.08640000000003</v>
      </c>
      <c r="AA9" s="2">
        <v>7.02599E-2</v>
      </c>
      <c r="AB9" s="2">
        <v>103.0829</v>
      </c>
      <c r="AC9" s="2">
        <f t="shared" si="6"/>
        <v>703.0829</v>
      </c>
      <c r="AD9" s="2">
        <v>0.85047200000000001</v>
      </c>
      <c r="AE9" s="2">
        <v>332.23</v>
      </c>
      <c r="AF9" s="2">
        <f t="shared" si="7"/>
        <v>932.23</v>
      </c>
      <c r="AH9">
        <v>7.0305599999999996E-2</v>
      </c>
      <c r="AI9">
        <v>189.85230000000001</v>
      </c>
      <c r="AJ9">
        <f t="shared" si="8"/>
        <v>389.85230000000001</v>
      </c>
      <c r="AK9">
        <v>0.85042899999999999</v>
      </c>
      <c r="AL9">
        <v>582.64739999999995</v>
      </c>
      <c r="AM9">
        <f t="shared" si="9"/>
        <v>782.64739999999995</v>
      </c>
      <c r="AO9">
        <v>6.9783899999999996E-2</v>
      </c>
      <c r="AP9">
        <v>154.11320000000001</v>
      </c>
      <c r="AQ9">
        <v>0.84989899999999996</v>
      </c>
      <c r="AR9">
        <v>523.57979999999998</v>
      </c>
      <c r="AT9">
        <v>6.9197800000000004E-2</v>
      </c>
      <c r="AU9">
        <v>139.797</v>
      </c>
      <c r="AV9">
        <f t="shared" si="10"/>
        <v>389.79700000000003</v>
      </c>
      <c r="AW9">
        <v>0.85002900000000003</v>
      </c>
      <c r="AX9">
        <v>475.92649999999998</v>
      </c>
      <c r="AY9">
        <f t="shared" si="11"/>
        <v>725.92650000000003</v>
      </c>
      <c r="BA9" s="2">
        <v>6.9235900000000003E-2</v>
      </c>
      <c r="BB9" s="2">
        <v>132.54220000000001</v>
      </c>
      <c r="BC9" s="2">
        <f t="shared" si="12"/>
        <v>632.54219999999998</v>
      </c>
      <c r="BD9" s="2">
        <v>0.84993799999999997</v>
      </c>
      <c r="BE9" s="2">
        <v>453.94029999999998</v>
      </c>
      <c r="BF9" s="2">
        <f t="shared" si="13"/>
        <v>953.94029999999998</v>
      </c>
      <c r="BH9" s="2">
        <v>7.0371100000000006E-2</v>
      </c>
      <c r="BI9" s="2">
        <v>120.5408</v>
      </c>
      <c r="BJ9" s="2">
        <f t="shared" si="14"/>
        <v>870.54079999999999</v>
      </c>
      <c r="BK9" s="2">
        <v>0.84952700000000003</v>
      </c>
      <c r="BL9" s="2">
        <v>391.40780000000001</v>
      </c>
      <c r="BM9" s="2">
        <f t="shared" si="15"/>
        <v>1141.4078</v>
      </c>
    </row>
    <row r="10" spans="1:65" x14ac:dyDescent="0.25">
      <c r="A10" s="2">
        <f>'[1]Isotherm data'!B31</f>
        <v>9.0474600000000002E-2</v>
      </c>
      <c r="B10" s="2">
        <f>'[1]Isotherm data'!C31</f>
        <v>195.95480000000001</v>
      </c>
      <c r="C10" s="2">
        <f>'[1]Isotherm data'!B55</f>
        <v>0.79910700000000001</v>
      </c>
      <c r="D10" s="2">
        <f>'[1]Isotherm data'!C55</f>
        <v>517.68209999999999</v>
      </c>
      <c r="F10">
        <v>9.0177999999999994E-2</v>
      </c>
      <c r="G10">
        <v>118.3652</v>
      </c>
      <c r="H10">
        <f t="shared" si="0"/>
        <v>218.36520000000002</v>
      </c>
      <c r="I10">
        <v>0.79909399999999997</v>
      </c>
      <c r="J10">
        <v>373.44260000000003</v>
      </c>
      <c r="K10">
        <f t="shared" si="1"/>
        <v>473.44260000000003</v>
      </c>
      <c r="M10">
        <v>9.0026300000000004E-2</v>
      </c>
      <c r="N10">
        <v>115.3355</v>
      </c>
      <c r="O10">
        <f t="shared" si="2"/>
        <v>315.33550000000002</v>
      </c>
      <c r="P10">
        <v>0.79904600000000003</v>
      </c>
      <c r="Q10">
        <v>372.49189999999999</v>
      </c>
      <c r="R10">
        <f t="shared" si="3"/>
        <v>572.49189999999999</v>
      </c>
      <c r="T10">
        <v>9.05112E-2</v>
      </c>
      <c r="U10">
        <v>109.8948</v>
      </c>
      <c r="V10">
        <f t="shared" si="4"/>
        <v>509.89480000000003</v>
      </c>
      <c r="W10">
        <v>0.79920500000000005</v>
      </c>
      <c r="X10">
        <v>351.31569999999999</v>
      </c>
      <c r="Y10">
        <f t="shared" si="5"/>
        <v>751.31569999999999</v>
      </c>
      <c r="AA10" s="2">
        <v>9.0756199999999995E-2</v>
      </c>
      <c r="AB10" s="2">
        <v>107.9153</v>
      </c>
      <c r="AC10" s="2">
        <f t="shared" si="6"/>
        <v>707.9153</v>
      </c>
      <c r="AD10" s="2">
        <v>0.79940100000000003</v>
      </c>
      <c r="AE10" s="2">
        <v>329.65620000000001</v>
      </c>
      <c r="AF10" s="2">
        <f t="shared" si="7"/>
        <v>929.65620000000001</v>
      </c>
      <c r="AH10">
        <v>8.9050500000000005E-2</v>
      </c>
      <c r="AI10">
        <v>198.04220000000001</v>
      </c>
      <c r="AJ10">
        <f t="shared" si="8"/>
        <v>398.04219999999998</v>
      </c>
      <c r="AK10">
        <v>0.80010800000000004</v>
      </c>
      <c r="AL10">
        <v>580.54480000000001</v>
      </c>
      <c r="AM10">
        <f t="shared" si="9"/>
        <v>780.54480000000001</v>
      </c>
      <c r="AO10">
        <v>8.9123999999999995E-2</v>
      </c>
      <c r="AP10">
        <v>161.54259999999999</v>
      </c>
      <c r="AQ10">
        <v>0.79982799999999998</v>
      </c>
      <c r="AR10">
        <v>522.03729999999996</v>
      </c>
      <c r="AT10">
        <v>8.9690300000000001E-2</v>
      </c>
      <c r="AU10">
        <v>146.7714</v>
      </c>
      <c r="AV10">
        <f t="shared" si="10"/>
        <v>396.77139999999997</v>
      </c>
      <c r="AW10">
        <v>0.79971199999999998</v>
      </c>
      <c r="AX10">
        <v>474.69760000000002</v>
      </c>
      <c r="AY10">
        <f t="shared" si="11"/>
        <v>724.69759999999997</v>
      </c>
      <c r="BA10" s="2">
        <v>8.9751700000000004E-2</v>
      </c>
      <c r="BB10" s="2">
        <v>139.2741</v>
      </c>
      <c r="BC10" s="2">
        <f t="shared" si="12"/>
        <v>639.27409999999998</v>
      </c>
      <c r="BD10" s="2">
        <v>0.80083599999999999</v>
      </c>
      <c r="BE10" s="2">
        <v>452.66460000000001</v>
      </c>
      <c r="BF10" s="2">
        <f t="shared" si="13"/>
        <v>952.66460000000006</v>
      </c>
      <c r="BH10" s="2">
        <v>8.9530100000000001E-2</v>
      </c>
      <c r="BI10" s="2">
        <v>126.0147</v>
      </c>
      <c r="BJ10" s="2">
        <f t="shared" si="14"/>
        <v>876.01469999999995</v>
      </c>
      <c r="BK10" s="2">
        <v>0.80035000000000001</v>
      </c>
      <c r="BL10" s="2">
        <v>390.40960000000001</v>
      </c>
      <c r="BM10" s="2">
        <f t="shared" si="15"/>
        <v>1140.4096</v>
      </c>
    </row>
    <row r="11" spans="1:65" x14ac:dyDescent="0.25">
      <c r="A11" s="2">
        <f>'[1]Isotherm data'!B32</f>
        <v>9.9871299999999996E-2</v>
      </c>
      <c r="B11" s="2">
        <f>'[1]Isotherm data'!C32</f>
        <v>199.37389999999999</v>
      </c>
      <c r="C11" s="2">
        <f>'[1]Isotherm data'!B56</f>
        <v>0.75987899999999997</v>
      </c>
      <c r="D11" s="2">
        <f>'[1]Isotherm data'!C56</f>
        <v>514.8202</v>
      </c>
      <c r="F11">
        <v>0.100729</v>
      </c>
      <c r="G11">
        <v>120.9456</v>
      </c>
      <c r="H11">
        <f t="shared" si="0"/>
        <v>220.94560000000001</v>
      </c>
      <c r="I11">
        <v>0.759876</v>
      </c>
      <c r="J11">
        <v>371.36149999999998</v>
      </c>
      <c r="K11">
        <f t="shared" si="1"/>
        <v>471.36149999999998</v>
      </c>
      <c r="M11">
        <v>0.10065499999999999</v>
      </c>
      <c r="N11">
        <v>117.8319</v>
      </c>
      <c r="O11">
        <f t="shared" si="2"/>
        <v>317.83190000000002</v>
      </c>
      <c r="P11">
        <v>0.76000299999999998</v>
      </c>
      <c r="Q11">
        <v>370.05340000000001</v>
      </c>
      <c r="R11">
        <f t="shared" si="3"/>
        <v>570.05340000000001</v>
      </c>
      <c r="T11">
        <v>9.9557099999999996E-2</v>
      </c>
      <c r="U11">
        <v>111.99939999999999</v>
      </c>
      <c r="V11">
        <f t="shared" si="4"/>
        <v>511.99939999999998</v>
      </c>
      <c r="W11">
        <v>0.76036999999999999</v>
      </c>
      <c r="X11">
        <v>349.20499999999998</v>
      </c>
      <c r="Y11">
        <f t="shared" si="5"/>
        <v>749.20499999999993</v>
      </c>
      <c r="AA11" s="2">
        <v>9.9297300000000005E-2</v>
      </c>
      <c r="AB11" s="2">
        <v>109.72369999999999</v>
      </c>
      <c r="AC11" s="2">
        <f t="shared" si="6"/>
        <v>709.72370000000001</v>
      </c>
      <c r="AD11" s="2">
        <v>0.75919999999999999</v>
      </c>
      <c r="AE11" s="2">
        <v>327.70420000000001</v>
      </c>
      <c r="AF11" s="2">
        <f t="shared" si="7"/>
        <v>927.70420000000001</v>
      </c>
      <c r="AH11">
        <v>0.100108</v>
      </c>
      <c r="AI11">
        <v>202.34399999999999</v>
      </c>
      <c r="AJ11">
        <f t="shared" si="8"/>
        <v>402.34399999999999</v>
      </c>
      <c r="AK11">
        <v>0.760355</v>
      </c>
      <c r="AL11">
        <v>578.79570000000001</v>
      </c>
      <c r="AM11">
        <f t="shared" si="9"/>
        <v>778.79570000000001</v>
      </c>
      <c r="AO11">
        <v>9.9350499999999994E-2</v>
      </c>
      <c r="AP11">
        <v>165.06440000000001</v>
      </c>
      <c r="AQ11">
        <v>0.75865800000000005</v>
      </c>
      <c r="AR11">
        <v>520.64340000000004</v>
      </c>
      <c r="AT11">
        <v>0.10000100000000001</v>
      </c>
      <c r="AU11">
        <v>149.9442</v>
      </c>
      <c r="AV11">
        <f t="shared" si="10"/>
        <v>399.94420000000002</v>
      </c>
      <c r="AW11">
        <v>0.76054699999999997</v>
      </c>
      <c r="AX11">
        <v>473.68130000000002</v>
      </c>
      <c r="AY11">
        <f t="shared" si="11"/>
        <v>723.68129999999996</v>
      </c>
      <c r="BA11" s="2">
        <v>0.10016</v>
      </c>
      <c r="BB11" s="2">
        <v>142.303</v>
      </c>
      <c r="BC11" s="2">
        <f t="shared" si="12"/>
        <v>642.303</v>
      </c>
      <c r="BD11" s="2">
        <v>0.76083800000000001</v>
      </c>
      <c r="BE11" s="2">
        <v>451.80029999999999</v>
      </c>
      <c r="BF11" s="2">
        <f t="shared" si="13"/>
        <v>951.80029999999999</v>
      </c>
      <c r="BH11" s="2">
        <v>9.9658800000000006E-2</v>
      </c>
      <c r="BI11" s="2">
        <v>128.64930000000001</v>
      </c>
      <c r="BJ11" s="2">
        <f t="shared" si="14"/>
        <v>878.64930000000004</v>
      </c>
      <c r="BK11" s="2">
        <v>0.76073599999999997</v>
      </c>
      <c r="BL11" s="2">
        <v>389.5179</v>
      </c>
      <c r="BM11" s="2">
        <f t="shared" si="15"/>
        <v>1139.5179000000001</v>
      </c>
    </row>
    <row r="12" spans="1:65" x14ac:dyDescent="0.25">
      <c r="A12" s="2">
        <f>'[1]Isotherm data'!B33</f>
        <v>0.14927599999999999</v>
      </c>
      <c r="B12" s="2">
        <f>'[1]Isotherm data'!C33</f>
        <v>214.43729999999999</v>
      </c>
      <c r="C12" s="2">
        <f>'[1]Isotherm data'!B57</f>
        <v>0.72975500000000004</v>
      </c>
      <c r="D12" s="2">
        <f>'[1]Isotherm data'!C57</f>
        <v>512.44690000000003</v>
      </c>
      <c r="F12">
        <v>0.14969199999999999</v>
      </c>
      <c r="G12">
        <v>131.5198</v>
      </c>
      <c r="H12">
        <f t="shared" si="0"/>
        <v>231.5198</v>
      </c>
      <c r="I12">
        <v>0.72855999999999999</v>
      </c>
      <c r="J12">
        <v>369.6977</v>
      </c>
      <c r="K12">
        <f t="shared" si="1"/>
        <v>469.6977</v>
      </c>
      <c r="M12">
        <v>0.15001</v>
      </c>
      <c r="N12">
        <v>127.9385</v>
      </c>
      <c r="O12">
        <f t="shared" si="2"/>
        <v>327.93849999999998</v>
      </c>
      <c r="P12">
        <v>0.72926400000000002</v>
      </c>
      <c r="Q12">
        <v>368.17259999999999</v>
      </c>
      <c r="R12">
        <f t="shared" si="3"/>
        <v>568.17259999999999</v>
      </c>
      <c r="T12">
        <v>0.15013499999999999</v>
      </c>
      <c r="U12">
        <v>122.07810000000001</v>
      </c>
      <c r="V12">
        <f t="shared" si="4"/>
        <v>522.07809999999995</v>
      </c>
      <c r="W12">
        <v>0.72973100000000002</v>
      </c>
      <c r="X12">
        <v>347.5179</v>
      </c>
      <c r="Y12">
        <f t="shared" si="5"/>
        <v>747.51790000000005</v>
      </c>
      <c r="AA12" s="2">
        <v>0.15082000000000001</v>
      </c>
      <c r="AB12" s="2">
        <v>119.3946</v>
      </c>
      <c r="AC12" s="2">
        <f t="shared" si="6"/>
        <v>719.39459999999997</v>
      </c>
      <c r="AD12" s="2">
        <v>0.73088799999999998</v>
      </c>
      <c r="AE12" s="2">
        <v>326.32979999999998</v>
      </c>
      <c r="AF12" s="2">
        <f t="shared" si="7"/>
        <v>926.32979999999998</v>
      </c>
      <c r="AH12">
        <v>0.14987500000000001</v>
      </c>
      <c r="AI12">
        <v>218.80549999999999</v>
      </c>
      <c r="AJ12">
        <f t="shared" si="8"/>
        <v>418.80549999999999</v>
      </c>
      <c r="AK12">
        <v>0.73087899999999995</v>
      </c>
      <c r="AL12">
        <v>577.47950000000003</v>
      </c>
      <c r="AM12">
        <f t="shared" si="9"/>
        <v>777.47950000000003</v>
      </c>
      <c r="AO12">
        <v>0.1502</v>
      </c>
      <c r="AP12">
        <v>180.04470000000001</v>
      </c>
      <c r="AQ12">
        <v>0.730267</v>
      </c>
      <c r="AR12">
        <v>519.60820000000001</v>
      </c>
      <c r="AT12">
        <v>0.14946400000000001</v>
      </c>
      <c r="AU12">
        <v>162.87450000000001</v>
      </c>
      <c r="AV12">
        <f t="shared" si="10"/>
        <v>412.87450000000001</v>
      </c>
      <c r="AW12">
        <v>0.73017500000000002</v>
      </c>
      <c r="AX12">
        <v>472.85969999999998</v>
      </c>
      <c r="AY12">
        <f t="shared" si="11"/>
        <v>722.85969999999998</v>
      </c>
      <c r="BA12" s="2">
        <v>0.14951600000000001</v>
      </c>
      <c r="BB12" s="2">
        <v>154.8245</v>
      </c>
      <c r="BC12" s="2">
        <f t="shared" si="12"/>
        <v>654.82449999999994</v>
      </c>
      <c r="BD12" s="2">
        <v>0.73016599999999998</v>
      </c>
      <c r="BE12" s="2">
        <v>450.91059999999999</v>
      </c>
      <c r="BF12" s="2">
        <f t="shared" si="13"/>
        <v>950.91059999999993</v>
      </c>
      <c r="BH12" s="2">
        <v>0.149121</v>
      </c>
      <c r="BI12" s="2">
        <v>139.7038</v>
      </c>
      <c r="BJ12" s="2">
        <f t="shared" si="14"/>
        <v>889.7038</v>
      </c>
      <c r="BK12" s="2">
        <v>0.73011700000000002</v>
      </c>
      <c r="BL12" s="2">
        <v>388.7636</v>
      </c>
      <c r="BM12" s="2">
        <f t="shared" si="15"/>
        <v>1138.7636</v>
      </c>
    </row>
    <row r="13" spans="1:65" x14ac:dyDescent="0.25">
      <c r="A13" s="2">
        <f>'[1]Isotherm data'!B34</f>
        <v>0.200652</v>
      </c>
      <c r="B13" s="2">
        <f>'[1]Isotherm data'!C34</f>
        <v>227.21809999999999</v>
      </c>
      <c r="C13" s="2">
        <f>'[1]Isotherm data'!B58</f>
        <v>0.69993499999999997</v>
      </c>
      <c r="D13" s="2">
        <f>'[1]Isotherm data'!C58</f>
        <v>510.0351</v>
      </c>
      <c r="F13">
        <v>0.199739</v>
      </c>
      <c r="G13">
        <v>140.59690000000001</v>
      </c>
      <c r="H13">
        <f t="shared" si="0"/>
        <v>240.59690000000001</v>
      </c>
      <c r="I13">
        <v>0.69949600000000001</v>
      </c>
      <c r="J13">
        <v>367.93299999999999</v>
      </c>
      <c r="K13">
        <f t="shared" si="1"/>
        <v>467.93299999999999</v>
      </c>
      <c r="M13">
        <v>0.20033400000000001</v>
      </c>
      <c r="N13">
        <v>136.8811</v>
      </c>
      <c r="O13">
        <f t="shared" si="2"/>
        <v>336.8811</v>
      </c>
      <c r="P13">
        <v>0.70015499999999997</v>
      </c>
      <c r="Q13">
        <v>366.46469999999999</v>
      </c>
      <c r="R13">
        <f t="shared" si="3"/>
        <v>566.46469999999999</v>
      </c>
      <c r="T13">
        <v>0.19953599999999999</v>
      </c>
      <c r="U13">
        <v>130.6396</v>
      </c>
      <c r="V13">
        <f t="shared" si="4"/>
        <v>530.63959999999997</v>
      </c>
      <c r="W13">
        <v>0.70099599999999995</v>
      </c>
      <c r="X13">
        <v>345.91559999999998</v>
      </c>
      <c r="Y13">
        <f t="shared" si="5"/>
        <v>745.91560000000004</v>
      </c>
      <c r="AA13" s="2">
        <v>0.19934399999999999</v>
      </c>
      <c r="AB13" s="2">
        <v>127.28700000000001</v>
      </c>
      <c r="AC13" s="2">
        <f t="shared" si="6"/>
        <v>727.28700000000003</v>
      </c>
      <c r="AD13" s="2">
        <v>0.69909399999999999</v>
      </c>
      <c r="AE13" s="2">
        <v>324.66660000000002</v>
      </c>
      <c r="AF13" s="2">
        <f t="shared" si="7"/>
        <v>924.66660000000002</v>
      </c>
      <c r="AH13">
        <v>0.20047899999999999</v>
      </c>
      <c r="AI13">
        <v>232.72720000000001</v>
      </c>
      <c r="AJ13">
        <f t="shared" si="8"/>
        <v>432.72720000000004</v>
      </c>
      <c r="AK13">
        <v>0.69920000000000004</v>
      </c>
      <c r="AL13">
        <v>576.01890000000003</v>
      </c>
      <c r="AM13">
        <f t="shared" si="9"/>
        <v>776.01890000000003</v>
      </c>
      <c r="AO13">
        <v>0.199153</v>
      </c>
      <c r="AP13">
        <v>192.27760000000001</v>
      </c>
      <c r="AQ13">
        <v>0.70108499999999996</v>
      </c>
      <c r="AR13">
        <v>518.49940000000004</v>
      </c>
      <c r="AT13">
        <v>0.19981299999999999</v>
      </c>
      <c r="AU13">
        <v>174.0821</v>
      </c>
      <c r="AV13">
        <f t="shared" si="10"/>
        <v>424.08209999999997</v>
      </c>
      <c r="AW13">
        <v>0.70082599999999995</v>
      </c>
      <c r="AX13">
        <v>471.99540000000002</v>
      </c>
      <c r="AY13">
        <f t="shared" si="11"/>
        <v>721.99540000000002</v>
      </c>
      <c r="BA13" s="2">
        <v>0.199603</v>
      </c>
      <c r="BB13" s="2">
        <v>165.69649999999999</v>
      </c>
      <c r="BC13" s="2">
        <f t="shared" si="12"/>
        <v>665.69650000000001</v>
      </c>
      <c r="BD13" s="2">
        <v>0.70036299999999996</v>
      </c>
      <c r="BE13" s="2">
        <v>449.95370000000003</v>
      </c>
      <c r="BF13" s="2">
        <f t="shared" si="13"/>
        <v>949.95370000000003</v>
      </c>
      <c r="BH13" s="2">
        <v>0.19914200000000001</v>
      </c>
      <c r="BI13" s="2">
        <v>149.30430000000001</v>
      </c>
      <c r="BJ13" s="2">
        <f t="shared" si="14"/>
        <v>899.30430000000001</v>
      </c>
      <c r="BK13" s="2">
        <v>0.70110600000000001</v>
      </c>
      <c r="BL13" s="2">
        <v>388.10820000000001</v>
      </c>
      <c r="BM13" s="2">
        <f t="shared" si="15"/>
        <v>1138.1082000000001</v>
      </c>
    </row>
    <row r="14" spans="1:65" x14ac:dyDescent="0.25">
      <c r="A14" s="2">
        <f>'[1]Isotherm data'!B35</f>
        <v>0.25053500000000001</v>
      </c>
      <c r="B14" s="2">
        <f>'[1]Isotherm data'!C35</f>
        <v>238.25720000000001</v>
      </c>
      <c r="C14" s="2">
        <f>'[1]Isotherm data'!B60</f>
        <v>0.67994600000000005</v>
      </c>
      <c r="D14" s="2">
        <f>'[1]Isotherm data'!C60</f>
        <v>508.38069999999999</v>
      </c>
      <c r="F14">
        <v>0.25010399999999999</v>
      </c>
      <c r="G14">
        <v>149.00749999999999</v>
      </c>
      <c r="H14">
        <f t="shared" si="0"/>
        <v>249.00749999999999</v>
      </c>
      <c r="I14">
        <v>0.68007300000000004</v>
      </c>
      <c r="J14">
        <v>366.86290000000002</v>
      </c>
      <c r="K14">
        <f t="shared" si="1"/>
        <v>466.86290000000002</v>
      </c>
      <c r="M14">
        <v>0.25056499999999998</v>
      </c>
      <c r="N14">
        <v>145.077</v>
      </c>
      <c r="O14">
        <f t="shared" si="2"/>
        <v>345.077</v>
      </c>
      <c r="P14">
        <v>0.68025000000000002</v>
      </c>
      <c r="Q14">
        <v>365.07429999999999</v>
      </c>
      <c r="R14">
        <f t="shared" si="3"/>
        <v>565.07429999999999</v>
      </c>
      <c r="T14">
        <v>0.249699</v>
      </c>
      <c r="U14">
        <v>138.37119999999999</v>
      </c>
      <c r="V14">
        <f t="shared" si="4"/>
        <v>538.37120000000004</v>
      </c>
      <c r="W14">
        <v>0.67949800000000005</v>
      </c>
      <c r="X14">
        <v>344.57049999999998</v>
      </c>
      <c r="Y14">
        <f t="shared" si="5"/>
        <v>744.57050000000004</v>
      </c>
      <c r="AA14" s="2">
        <v>0.24912699999999999</v>
      </c>
      <c r="AB14" s="2">
        <v>134.863</v>
      </c>
      <c r="AC14" s="2">
        <f t="shared" si="6"/>
        <v>734.86300000000006</v>
      </c>
      <c r="AD14" s="2">
        <v>0.68010499999999996</v>
      </c>
      <c r="AE14" s="2">
        <v>323.6302</v>
      </c>
      <c r="AF14" s="2">
        <f t="shared" si="7"/>
        <v>923.63020000000006</v>
      </c>
      <c r="AH14">
        <v>0.25033</v>
      </c>
      <c r="AI14">
        <v>245.18809999999999</v>
      </c>
      <c r="AJ14">
        <f t="shared" si="8"/>
        <v>445.18809999999996</v>
      </c>
      <c r="AK14">
        <v>0.679697</v>
      </c>
      <c r="AL14">
        <v>575.04340000000002</v>
      </c>
      <c r="AM14">
        <f t="shared" si="9"/>
        <v>775.04340000000002</v>
      </c>
      <c r="AO14">
        <v>0.24931400000000001</v>
      </c>
      <c r="AP14">
        <v>203.81950000000001</v>
      </c>
      <c r="AQ14">
        <v>0.67994500000000002</v>
      </c>
      <c r="AR14">
        <v>517.64049999999997</v>
      </c>
      <c r="AT14">
        <v>0.25</v>
      </c>
      <c r="AU14">
        <v>184.32579999999999</v>
      </c>
      <c r="AV14">
        <f t="shared" si="10"/>
        <v>434.32579999999996</v>
      </c>
      <c r="AW14">
        <v>0.67957400000000001</v>
      </c>
      <c r="AX14">
        <v>471.28149999999999</v>
      </c>
      <c r="AY14">
        <f t="shared" si="11"/>
        <v>721.28150000000005</v>
      </c>
      <c r="BA14" s="2">
        <v>0.24959400000000001</v>
      </c>
      <c r="BB14" s="2">
        <v>175.70230000000001</v>
      </c>
      <c r="BC14" s="2">
        <f t="shared" si="12"/>
        <v>675.70230000000004</v>
      </c>
      <c r="BD14" s="2">
        <v>0.67975099999999999</v>
      </c>
      <c r="BE14" s="2">
        <v>449.2475</v>
      </c>
      <c r="BF14" s="2">
        <f t="shared" si="13"/>
        <v>949.24749999999995</v>
      </c>
      <c r="BH14" s="2">
        <v>0.24904699999999999</v>
      </c>
      <c r="BI14" s="2">
        <v>158.17189999999999</v>
      </c>
      <c r="BJ14" s="2">
        <f t="shared" si="14"/>
        <v>908.17190000000005</v>
      </c>
      <c r="BK14" s="2">
        <v>0.67972900000000003</v>
      </c>
      <c r="BL14" s="2">
        <v>387.59710000000001</v>
      </c>
      <c r="BM14" s="2">
        <f t="shared" si="15"/>
        <v>1137.5971</v>
      </c>
    </row>
    <row r="15" spans="1:65" x14ac:dyDescent="0.25">
      <c r="A15" s="2">
        <f>'[1]Isotherm data'!B36</f>
        <v>0.30063200000000001</v>
      </c>
      <c r="B15" s="2">
        <f>'[1]Isotherm data'!C36</f>
        <v>248.7028</v>
      </c>
      <c r="C15" s="2">
        <f>'[1]Isotherm data'!B62</f>
        <v>0.65959199999999996</v>
      </c>
      <c r="D15" s="2">
        <f>'[1]Isotherm data'!C62</f>
        <v>506.35599999999999</v>
      </c>
      <c r="F15">
        <v>0.300236</v>
      </c>
      <c r="G15">
        <v>157.08789999999999</v>
      </c>
      <c r="H15">
        <f t="shared" si="0"/>
        <v>257.08789999999999</v>
      </c>
      <c r="I15">
        <v>0.66076100000000004</v>
      </c>
      <c r="J15">
        <v>365.53210000000001</v>
      </c>
      <c r="K15">
        <f t="shared" si="1"/>
        <v>465.53210000000001</v>
      </c>
      <c r="M15">
        <v>0.30047299999999999</v>
      </c>
      <c r="N15">
        <v>153.13919999999999</v>
      </c>
      <c r="O15">
        <f t="shared" si="2"/>
        <v>353.13919999999996</v>
      </c>
      <c r="P15">
        <v>0.66069699999999998</v>
      </c>
      <c r="Q15">
        <v>363.63510000000002</v>
      </c>
      <c r="R15">
        <f t="shared" si="3"/>
        <v>563.63509999999997</v>
      </c>
      <c r="T15">
        <v>0.300541</v>
      </c>
      <c r="U15">
        <v>146.25399999999999</v>
      </c>
      <c r="V15">
        <f t="shared" si="4"/>
        <v>546.25400000000002</v>
      </c>
      <c r="W15">
        <v>0.65984500000000001</v>
      </c>
      <c r="X15">
        <v>343.4418</v>
      </c>
      <c r="Y15">
        <f t="shared" si="5"/>
        <v>743.44180000000006</v>
      </c>
      <c r="AA15" s="2">
        <v>0.29901699999999998</v>
      </c>
      <c r="AB15" s="2">
        <v>142.29580000000001</v>
      </c>
      <c r="AC15" s="2">
        <f t="shared" si="6"/>
        <v>742.29579999999999</v>
      </c>
      <c r="AD15" s="2">
        <v>0.66025999999999996</v>
      </c>
      <c r="AE15" s="2">
        <v>322.7047</v>
      </c>
      <c r="AF15" s="2">
        <f t="shared" si="7"/>
        <v>922.7047</v>
      </c>
      <c r="AH15">
        <v>0.29929499999999998</v>
      </c>
      <c r="AI15">
        <v>256.73320000000001</v>
      </c>
      <c r="AJ15">
        <f t="shared" si="8"/>
        <v>456.73320000000001</v>
      </c>
      <c r="AK15">
        <v>0.65970899999999999</v>
      </c>
      <c r="AL15">
        <v>574.09370000000001</v>
      </c>
      <c r="AM15">
        <f t="shared" si="9"/>
        <v>774.09370000000001</v>
      </c>
      <c r="AO15">
        <v>0.30037399999999997</v>
      </c>
      <c r="AP15">
        <v>215.25399999999999</v>
      </c>
      <c r="AQ15">
        <v>0.65949400000000002</v>
      </c>
      <c r="AR15">
        <v>517.01170000000002</v>
      </c>
      <c r="AT15">
        <v>0.29985899999999999</v>
      </c>
      <c r="AU15">
        <v>194.1962</v>
      </c>
      <c r="AV15">
        <f t="shared" si="10"/>
        <v>444.19619999999998</v>
      </c>
      <c r="AW15">
        <v>0.65954000000000002</v>
      </c>
      <c r="AX15">
        <v>470.55250000000001</v>
      </c>
      <c r="AY15">
        <f t="shared" si="11"/>
        <v>720.55250000000001</v>
      </c>
      <c r="BA15" s="2">
        <v>0.29938399999999998</v>
      </c>
      <c r="BB15" s="2">
        <v>185.35550000000001</v>
      </c>
      <c r="BC15" s="2">
        <f t="shared" si="12"/>
        <v>685.35550000000001</v>
      </c>
      <c r="BD15" s="2">
        <v>0.66008699999999998</v>
      </c>
      <c r="BE15" s="2">
        <v>448.54039999999998</v>
      </c>
      <c r="BF15" s="2">
        <f t="shared" si="13"/>
        <v>948.54039999999998</v>
      </c>
      <c r="BH15" s="2">
        <v>0.29931600000000003</v>
      </c>
      <c r="BI15" s="2">
        <v>166.93180000000001</v>
      </c>
      <c r="BJ15" s="2">
        <f t="shared" si="14"/>
        <v>916.93180000000007</v>
      </c>
      <c r="BK15" s="2">
        <v>0.66017400000000004</v>
      </c>
      <c r="BL15" s="2">
        <v>387.02170000000001</v>
      </c>
      <c r="BM15" s="2">
        <f t="shared" si="15"/>
        <v>1137.0217</v>
      </c>
    </row>
    <row r="16" spans="1:65" x14ac:dyDescent="0.25">
      <c r="A16" s="2">
        <f>'[1]Isotherm data'!B37</f>
        <v>0.34921600000000003</v>
      </c>
      <c r="B16" s="2">
        <f>'[1]Isotherm data'!C37</f>
        <v>258.6318</v>
      </c>
      <c r="C16" s="2">
        <f>'[1]Isotherm data'!B64</f>
        <v>0.63994899999999999</v>
      </c>
      <c r="D16" s="2">
        <f>'[1]Isotherm data'!C64</f>
        <v>503.94589999999999</v>
      </c>
      <c r="F16">
        <v>0.34991</v>
      </c>
      <c r="G16">
        <v>164.976</v>
      </c>
      <c r="H16">
        <f t="shared" si="0"/>
        <v>264.976</v>
      </c>
      <c r="I16">
        <v>0.64075800000000005</v>
      </c>
      <c r="J16">
        <v>363.94279999999998</v>
      </c>
      <c r="K16">
        <f t="shared" si="1"/>
        <v>463.94279999999998</v>
      </c>
      <c r="M16">
        <v>0.350518</v>
      </c>
      <c r="N16">
        <v>161.26900000000001</v>
      </c>
      <c r="O16">
        <f t="shared" si="2"/>
        <v>361.26900000000001</v>
      </c>
      <c r="P16">
        <v>0.64088199999999995</v>
      </c>
      <c r="Q16">
        <v>362.17759999999998</v>
      </c>
      <c r="R16">
        <f t="shared" si="3"/>
        <v>562.17759999999998</v>
      </c>
      <c r="T16">
        <v>0.34923500000000002</v>
      </c>
      <c r="U16">
        <v>153.81489999999999</v>
      </c>
      <c r="V16">
        <f t="shared" si="4"/>
        <v>553.81489999999997</v>
      </c>
      <c r="W16">
        <v>0.64045099999999999</v>
      </c>
      <c r="X16">
        <v>341.96109999999999</v>
      </c>
      <c r="Y16">
        <f t="shared" si="5"/>
        <v>741.96109999999999</v>
      </c>
      <c r="AA16" s="2">
        <v>0.35058099999999998</v>
      </c>
      <c r="AB16" s="2">
        <v>150.09190000000001</v>
      </c>
      <c r="AC16" s="2">
        <f t="shared" si="6"/>
        <v>750.09190000000001</v>
      </c>
      <c r="AD16" s="2">
        <v>0.64049299999999998</v>
      </c>
      <c r="AE16" s="2">
        <v>321.50459999999998</v>
      </c>
      <c r="AF16" s="2">
        <f t="shared" si="7"/>
        <v>921.50459999999998</v>
      </c>
      <c r="AH16">
        <v>0.35039900000000002</v>
      </c>
      <c r="AI16">
        <v>268.71890000000002</v>
      </c>
      <c r="AJ16">
        <f t="shared" si="8"/>
        <v>468.71890000000002</v>
      </c>
      <c r="AK16">
        <v>0.63980700000000001</v>
      </c>
      <c r="AL16">
        <v>572.73069999999996</v>
      </c>
      <c r="AM16">
        <f t="shared" si="9"/>
        <v>772.73069999999996</v>
      </c>
      <c r="AO16">
        <v>0.34989999999999999</v>
      </c>
      <c r="AP16">
        <v>226.24520000000001</v>
      </c>
      <c r="AQ16">
        <v>0.64062200000000002</v>
      </c>
      <c r="AR16">
        <v>516.14340000000004</v>
      </c>
      <c r="AT16">
        <v>0.34964400000000001</v>
      </c>
      <c r="AU16">
        <v>204.22030000000001</v>
      </c>
      <c r="AV16">
        <f t="shared" si="10"/>
        <v>454.22030000000001</v>
      </c>
      <c r="AW16">
        <v>0.640212</v>
      </c>
      <c r="AX16">
        <v>469.83010000000002</v>
      </c>
      <c r="AY16">
        <f t="shared" si="11"/>
        <v>719.83010000000002</v>
      </c>
      <c r="BA16" s="2">
        <v>0.34946500000000003</v>
      </c>
      <c r="BB16" s="2">
        <v>195.2235</v>
      </c>
      <c r="BC16" s="2">
        <f t="shared" si="12"/>
        <v>695.22350000000006</v>
      </c>
      <c r="BD16" s="2">
        <v>0.64042500000000002</v>
      </c>
      <c r="BE16" s="2">
        <v>447.76420000000002</v>
      </c>
      <c r="BF16" s="2">
        <f t="shared" si="13"/>
        <v>947.76420000000007</v>
      </c>
      <c r="BH16" s="2">
        <v>0.34911300000000001</v>
      </c>
      <c r="BI16" s="2">
        <v>175.78479999999999</v>
      </c>
      <c r="BJ16" s="2">
        <f t="shared" si="14"/>
        <v>925.78480000000002</v>
      </c>
      <c r="BK16" s="2">
        <v>0.63910400000000001</v>
      </c>
      <c r="BL16" s="2">
        <v>386.3417</v>
      </c>
      <c r="BM16" s="2">
        <f t="shared" si="15"/>
        <v>1136.3416999999999</v>
      </c>
    </row>
    <row r="17" spans="1:65" x14ac:dyDescent="0.25">
      <c r="A17" s="2">
        <f>'[1]Isotherm data'!B38</f>
        <v>0.40045399999999998</v>
      </c>
      <c r="B17" s="2">
        <f>'[1]Isotherm data'!C38</f>
        <v>269.2115</v>
      </c>
      <c r="C17" s="2">
        <f>'[1]Isotherm data'!B66</f>
        <v>0.61986200000000002</v>
      </c>
      <c r="D17" s="2">
        <f>'[1]Isotherm data'!C66</f>
        <v>499.27879999999999</v>
      </c>
      <c r="F17">
        <v>0.39959299999999998</v>
      </c>
      <c r="G17">
        <v>173.15389999999999</v>
      </c>
      <c r="H17">
        <f t="shared" si="0"/>
        <v>273.15390000000002</v>
      </c>
      <c r="I17">
        <v>0.61966900000000003</v>
      </c>
      <c r="J17">
        <v>361.62180000000001</v>
      </c>
      <c r="K17">
        <f t="shared" si="1"/>
        <v>461.62180000000001</v>
      </c>
      <c r="M17">
        <v>0.39994000000000002</v>
      </c>
      <c r="N17">
        <v>169.51429999999999</v>
      </c>
      <c r="O17">
        <f t="shared" si="2"/>
        <v>369.51429999999999</v>
      </c>
      <c r="P17">
        <v>0.62087700000000001</v>
      </c>
      <c r="Q17">
        <v>359.7955</v>
      </c>
      <c r="R17">
        <f t="shared" si="3"/>
        <v>559.79549999999995</v>
      </c>
      <c r="T17">
        <v>0.40109600000000001</v>
      </c>
      <c r="U17">
        <v>162.09219999999999</v>
      </c>
      <c r="V17">
        <f t="shared" si="4"/>
        <v>562.09220000000005</v>
      </c>
      <c r="W17">
        <v>0.61855000000000004</v>
      </c>
      <c r="X17">
        <v>339.8331</v>
      </c>
      <c r="Y17">
        <f t="shared" si="5"/>
        <v>739.83310000000006</v>
      </c>
      <c r="AA17" s="2">
        <v>0.39931299999999997</v>
      </c>
      <c r="AB17" s="2">
        <v>157.67699999999999</v>
      </c>
      <c r="AC17" s="2">
        <f t="shared" si="6"/>
        <v>757.67700000000002</v>
      </c>
      <c r="AD17" s="2">
        <v>0.61913499999999999</v>
      </c>
      <c r="AE17" s="2">
        <v>319.34460000000001</v>
      </c>
      <c r="AF17" s="2">
        <f t="shared" si="7"/>
        <v>919.34460000000001</v>
      </c>
      <c r="AH17">
        <v>0.39951799999999998</v>
      </c>
      <c r="AI17">
        <v>280.5181</v>
      </c>
      <c r="AJ17">
        <f t="shared" si="8"/>
        <v>480.5181</v>
      </c>
      <c r="AK17">
        <v>0.62023799999999996</v>
      </c>
      <c r="AL17">
        <v>569.30370000000005</v>
      </c>
      <c r="AM17">
        <f t="shared" si="9"/>
        <v>769.30370000000005</v>
      </c>
      <c r="AO17">
        <v>0.40029900000000002</v>
      </c>
      <c r="AP17">
        <v>238.04179999999999</v>
      </c>
      <c r="AQ17">
        <v>0.620502</v>
      </c>
      <c r="AR17">
        <v>514.62120000000004</v>
      </c>
      <c r="AT17">
        <v>0.39915499999999998</v>
      </c>
      <c r="AU17">
        <v>214.46299999999999</v>
      </c>
      <c r="AV17">
        <f t="shared" si="10"/>
        <v>464.46299999999997</v>
      </c>
      <c r="AW17">
        <v>0.61966699999999997</v>
      </c>
      <c r="AX17">
        <v>468.30169999999998</v>
      </c>
      <c r="AY17">
        <f t="shared" si="11"/>
        <v>718.30169999999998</v>
      </c>
      <c r="BA17" s="2">
        <v>0.39898800000000001</v>
      </c>
      <c r="BB17" s="2">
        <v>205.5736</v>
      </c>
      <c r="BC17" s="2">
        <f t="shared" si="12"/>
        <v>705.57359999999994</v>
      </c>
      <c r="BD17" s="2">
        <v>0.62040300000000004</v>
      </c>
      <c r="BE17" s="2">
        <v>446.33769999999998</v>
      </c>
      <c r="BF17" s="2">
        <f t="shared" si="13"/>
        <v>946.33770000000004</v>
      </c>
      <c r="BH17" s="2">
        <v>0.39903300000000003</v>
      </c>
      <c r="BI17" s="2">
        <v>185.1395</v>
      </c>
      <c r="BJ17" s="2">
        <f t="shared" si="14"/>
        <v>935.1395</v>
      </c>
      <c r="BK17" s="2">
        <v>0.62106399999999995</v>
      </c>
      <c r="BL17" s="2">
        <v>385.02780000000001</v>
      </c>
      <c r="BM17" s="2">
        <f t="shared" si="15"/>
        <v>1135.0278000000001</v>
      </c>
    </row>
    <row r="18" spans="1:65" x14ac:dyDescent="0.25">
      <c r="A18" s="2">
        <f>'[1]Isotherm data'!B39</f>
        <v>0.45027800000000001</v>
      </c>
      <c r="B18" s="2">
        <f>'[1]Isotherm data'!C39</f>
        <v>279.96420000000001</v>
      </c>
      <c r="C18" s="2">
        <f>'[1]Isotherm data'!B68</f>
        <v>0.60067400000000004</v>
      </c>
      <c r="D18" s="2">
        <f>'[1]Isotherm data'!C68</f>
        <v>483.37099999999998</v>
      </c>
      <c r="F18">
        <v>0.44881700000000002</v>
      </c>
      <c r="G18">
        <v>181.9014</v>
      </c>
      <c r="H18">
        <f t="shared" si="0"/>
        <v>281.90139999999997</v>
      </c>
      <c r="I18">
        <v>0.60101800000000005</v>
      </c>
      <c r="J18">
        <v>357.79989999999998</v>
      </c>
      <c r="K18">
        <f t="shared" si="1"/>
        <v>457.79989999999998</v>
      </c>
      <c r="M18">
        <v>0.44956800000000002</v>
      </c>
      <c r="N18">
        <v>178.3811</v>
      </c>
      <c r="O18">
        <f t="shared" si="2"/>
        <v>378.3811</v>
      </c>
      <c r="P18">
        <v>0.59983900000000001</v>
      </c>
      <c r="Q18">
        <v>354.17950000000002</v>
      </c>
      <c r="R18">
        <f t="shared" si="3"/>
        <v>554.17949999999996</v>
      </c>
      <c r="T18">
        <v>0.45029200000000003</v>
      </c>
      <c r="U18">
        <v>170.4837</v>
      </c>
      <c r="V18">
        <f t="shared" si="4"/>
        <v>570.4837</v>
      </c>
      <c r="W18">
        <v>0.60265299999999999</v>
      </c>
      <c r="X18">
        <v>336.26159999999999</v>
      </c>
      <c r="Y18">
        <f t="shared" si="5"/>
        <v>736.26160000000004</v>
      </c>
      <c r="AA18" s="2">
        <v>0.44970399999999999</v>
      </c>
      <c r="AB18" s="2">
        <v>166.2208</v>
      </c>
      <c r="AC18" s="2">
        <f t="shared" si="6"/>
        <v>766.22080000000005</v>
      </c>
      <c r="AD18" s="2">
        <v>0.59977599999999998</v>
      </c>
      <c r="AE18" s="2">
        <v>314.6952</v>
      </c>
      <c r="AF18" s="2">
        <f t="shared" si="7"/>
        <v>914.6952</v>
      </c>
      <c r="AH18">
        <v>0.45009199999999999</v>
      </c>
      <c r="AI18">
        <v>293.53590000000003</v>
      </c>
      <c r="AJ18">
        <f t="shared" si="8"/>
        <v>493.53590000000003</v>
      </c>
      <c r="AK18">
        <v>0.60105399999999998</v>
      </c>
      <c r="AL18">
        <v>509.31220000000002</v>
      </c>
      <c r="AM18">
        <f t="shared" si="9"/>
        <v>709.31220000000008</v>
      </c>
      <c r="AO18">
        <v>0.45004300000000003</v>
      </c>
      <c r="AP18">
        <v>250.41929999999999</v>
      </c>
      <c r="AQ18">
        <v>0.60059399999999996</v>
      </c>
      <c r="AR18">
        <v>506.9271</v>
      </c>
      <c r="AT18">
        <v>0.44901400000000002</v>
      </c>
      <c r="AU18">
        <v>225.55269999999999</v>
      </c>
      <c r="AV18">
        <f t="shared" si="10"/>
        <v>475.55269999999996</v>
      </c>
      <c r="AW18">
        <v>0.60057199999999999</v>
      </c>
      <c r="AX18">
        <v>458.41570000000002</v>
      </c>
      <c r="AY18">
        <f t="shared" si="11"/>
        <v>708.41570000000002</v>
      </c>
      <c r="BA18" s="2">
        <v>0.45006400000000002</v>
      </c>
      <c r="BB18" s="2">
        <v>216.91229999999999</v>
      </c>
      <c r="BC18" s="2">
        <f t="shared" si="12"/>
        <v>716.91229999999996</v>
      </c>
      <c r="BD18" s="2">
        <v>0.60105399999999998</v>
      </c>
      <c r="BE18" s="2">
        <v>436.44009999999997</v>
      </c>
      <c r="BF18" s="2">
        <f t="shared" si="13"/>
        <v>936.44010000000003</v>
      </c>
      <c r="BH18" s="2">
        <v>0.44947199999999998</v>
      </c>
      <c r="BI18" s="2">
        <v>195.3466</v>
      </c>
      <c r="BJ18" s="2">
        <f t="shared" si="14"/>
        <v>945.34659999999997</v>
      </c>
      <c r="BK18" s="2">
        <v>0.60121500000000005</v>
      </c>
      <c r="BL18" s="2">
        <v>364.07409999999999</v>
      </c>
      <c r="BM18" s="2">
        <f t="shared" si="15"/>
        <v>1114.0741</v>
      </c>
    </row>
    <row r="19" spans="1:65" x14ac:dyDescent="0.25">
      <c r="A19" s="2">
        <f>'[1]Isotherm data'!B40</f>
        <v>0.499394</v>
      </c>
      <c r="B19" s="2">
        <f>'[1]Isotherm data'!C40</f>
        <v>291.35820000000001</v>
      </c>
      <c r="C19" s="2">
        <f>'[1]Isotherm data'!B69</f>
        <v>0.59071399999999996</v>
      </c>
      <c r="D19" s="2">
        <f>'[1]Isotherm data'!C69</f>
        <v>464.0591</v>
      </c>
      <c r="F19">
        <v>0.50044900000000003</v>
      </c>
      <c r="G19">
        <v>191.67769999999999</v>
      </c>
      <c r="H19">
        <f t="shared" si="0"/>
        <v>291.67769999999996</v>
      </c>
      <c r="I19">
        <v>0.59074199999999999</v>
      </c>
      <c r="J19">
        <v>352.13389999999998</v>
      </c>
      <c r="K19">
        <f t="shared" si="1"/>
        <v>452.13389999999998</v>
      </c>
      <c r="M19">
        <v>0.49991600000000003</v>
      </c>
      <c r="N19">
        <v>188.26570000000001</v>
      </c>
      <c r="O19">
        <f t="shared" si="2"/>
        <v>388.26570000000004</v>
      </c>
      <c r="P19">
        <v>0.59043900000000005</v>
      </c>
      <c r="Q19">
        <v>347.41430000000003</v>
      </c>
      <c r="R19">
        <f t="shared" si="3"/>
        <v>547.41430000000003</v>
      </c>
      <c r="T19">
        <v>0.50045399999999995</v>
      </c>
      <c r="U19">
        <v>180.16909999999999</v>
      </c>
      <c r="V19">
        <f t="shared" si="4"/>
        <v>580.16909999999996</v>
      </c>
      <c r="W19">
        <v>0.59081799999999995</v>
      </c>
      <c r="X19">
        <v>331.36520000000002</v>
      </c>
      <c r="Y19">
        <f t="shared" si="5"/>
        <v>731.36519999999996</v>
      </c>
      <c r="AA19" s="2">
        <v>0.49898599999999999</v>
      </c>
      <c r="AB19" s="2">
        <v>175.64529999999999</v>
      </c>
      <c r="AC19" s="2">
        <f t="shared" si="6"/>
        <v>775.64530000000002</v>
      </c>
      <c r="AD19" s="2">
        <v>0.58999599999999996</v>
      </c>
      <c r="AE19" s="2">
        <v>309.11059999999998</v>
      </c>
      <c r="AF19" s="2">
        <f t="shared" si="7"/>
        <v>909.11059999999998</v>
      </c>
      <c r="AH19">
        <v>0.49962200000000001</v>
      </c>
      <c r="AI19">
        <v>307.56810000000002</v>
      </c>
      <c r="AJ19">
        <f t="shared" si="8"/>
        <v>507.56810000000002</v>
      </c>
      <c r="AK19">
        <v>0.59112200000000004</v>
      </c>
      <c r="AL19">
        <v>452.51389999999998</v>
      </c>
      <c r="AM19">
        <f t="shared" si="9"/>
        <v>652.51389999999992</v>
      </c>
      <c r="AO19">
        <v>0.50021499999999997</v>
      </c>
      <c r="AP19">
        <v>264.87090000000001</v>
      </c>
      <c r="AQ19">
        <v>0.59140499999999996</v>
      </c>
      <c r="AR19">
        <v>474.09289999999999</v>
      </c>
      <c r="AT19">
        <v>0.50027299999999997</v>
      </c>
      <c r="AU19">
        <v>238.65280000000001</v>
      </c>
      <c r="AV19">
        <f t="shared" si="10"/>
        <v>488.65280000000001</v>
      </c>
      <c r="AW19">
        <v>0.59050499999999995</v>
      </c>
      <c r="AX19">
        <v>423.32479999999998</v>
      </c>
      <c r="AY19">
        <f t="shared" si="11"/>
        <v>673.32479999999998</v>
      </c>
      <c r="BA19" s="2">
        <v>0.50034000000000001</v>
      </c>
      <c r="BB19" s="2">
        <v>229.61859999999999</v>
      </c>
      <c r="BC19" s="2">
        <f t="shared" si="12"/>
        <v>729.61860000000001</v>
      </c>
      <c r="BD19" s="2">
        <v>0.59060100000000004</v>
      </c>
      <c r="BE19" s="2">
        <v>401.5804</v>
      </c>
      <c r="BF19" s="2">
        <f t="shared" si="13"/>
        <v>901.58040000000005</v>
      </c>
      <c r="BH19" s="2">
        <v>0.49965799999999999</v>
      </c>
      <c r="BI19" s="2">
        <v>206.86259999999999</v>
      </c>
      <c r="BJ19" s="2">
        <f t="shared" si="14"/>
        <v>956.86259999999993</v>
      </c>
      <c r="BK19" s="2">
        <v>0.59077199999999996</v>
      </c>
      <c r="BL19" s="2">
        <v>328.64530000000002</v>
      </c>
      <c r="BM19" s="2">
        <f t="shared" si="15"/>
        <v>1078.6453000000001</v>
      </c>
    </row>
    <row r="20" spans="1:65" x14ac:dyDescent="0.25">
      <c r="A20" s="2">
        <f>'[1]Isotherm data'!B41</f>
        <v>0.54978400000000005</v>
      </c>
      <c r="B20" s="2">
        <f>'[1]Isotherm data'!C41</f>
        <v>304.774</v>
      </c>
      <c r="C20" s="2">
        <f>'[1]Isotherm data'!B70</f>
        <v>0.58086300000000002</v>
      </c>
      <c r="D20" s="2">
        <f>'[1]Isotherm data'!C70</f>
        <v>434.13850000000002</v>
      </c>
      <c r="F20">
        <v>0.549516</v>
      </c>
      <c r="G20">
        <v>202.2998</v>
      </c>
      <c r="H20">
        <f t="shared" si="0"/>
        <v>302.2998</v>
      </c>
      <c r="I20">
        <v>0.58011999999999997</v>
      </c>
      <c r="J20">
        <v>342.47219999999999</v>
      </c>
      <c r="K20">
        <f t="shared" si="1"/>
        <v>442.47219999999999</v>
      </c>
      <c r="M20">
        <v>0.54977399999999998</v>
      </c>
      <c r="N20">
        <v>199.50530000000001</v>
      </c>
      <c r="O20">
        <f t="shared" si="2"/>
        <v>399.50530000000003</v>
      </c>
      <c r="P20">
        <v>0.58137300000000003</v>
      </c>
      <c r="Q20">
        <v>336.642</v>
      </c>
      <c r="R20">
        <f t="shared" si="3"/>
        <v>536.64200000000005</v>
      </c>
      <c r="T20">
        <v>0.54984200000000005</v>
      </c>
      <c r="U20">
        <v>190.99180000000001</v>
      </c>
      <c r="V20">
        <f t="shared" si="4"/>
        <v>590.99180000000001</v>
      </c>
      <c r="W20">
        <v>0.580955</v>
      </c>
      <c r="X20">
        <v>323.55630000000002</v>
      </c>
      <c r="Y20">
        <f t="shared" si="5"/>
        <v>723.55629999999996</v>
      </c>
      <c r="AA20" s="2">
        <v>0.54934300000000003</v>
      </c>
      <c r="AB20" s="2">
        <v>186.51820000000001</v>
      </c>
      <c r="AC20" s="2">
        <f t="shared" si="6"/>
        <v>786.51819999999998</v>
      </c>
      <c r="AD20" s="2">
        <v>0.58022799999999997</v>
      </c>
      <c r="AE20" s="2">
        <v>299.24180000000001</v>
      </c>
      <c r="AF20" s="2">
        <f t="shared" si="7"/>
        <v>899.24180000000001</v>
      </c>
      <c r="AH20">
        <v>0.54873000000000005</v>
      </c>
      <c r="AI20">
        <v>324.76029999999997</v>
      </c>
      <c r="AJ20">
        <f t="shared" si="8"/>
        <v>524.76029999999992</v>
      </c>
      <c r="AK20">
        <v>0.58098000000000005</v>
      </c>
      <c r="AL20">
        <v>401.9846</v>
      </c>
      <c r="AM20">
        <f t="shared" si="9"/>
        <v>601.9846</v>
      </c>
      <c r="AO20">
        <v>0.55026200000000003</v>
      </c>
      <c r="AP20">
        <v>284.06259999999997</v>
      </c>
      <c r="AQ20">
        <v>0.58089100000000005</v>
      </c>
      <c r="AR20">
        <v>414.11380000000003</v>
      </c>
      <c r="AT20">
        <v>0.54953099999999999</v>
      </c>
      <c r="AU20">
        <v>255.01759999999999</v>
      </c>
      <c r="AV20">
        <f t="shared" si="10"/>
        <v>505.01760000000002</v>
      </c>
      <c r="AW20">
        <v>0.58088600000000001</v>
      </c>
      <c r="AX20">
        <v>369.59739999999999</v>
      </c>
      <c r="AY20">
        <f t="shared" si="11"/>
        <v>619.59739999999999</v>
      </c>
      <c r="BA20" s="2">
        <v>0.55000499999999997</v>
      </c>
      <c r="BB20" s="2">
        <v>245.9691</v>
      </c>
      <c r="BC20" s="2">
        <f t="shared" si="12"/>
        <v>745.96910000000003</v>
      </c>
      <c r="BD20" s="2">
        <v>0.580905</v>
      </c>
      <c r="BE20" s="2">
        <v>356.2801</v>
      </c>
      <c r="BF20" s="2">
        <f t="shared" si="13"/>
        <v>856.28009999999995</v>
      </c>
      <c r="BH20" s="2">
        <v>0.55003100000000005</v>
      </c>
      <c r="BI20" s="2">
        <v>220.87049999999999</v>
      </c>
      <c r="BJ20" s="2">
        <f t="shared" si="14"/>
        <v>970.87049999999999</v>
      </c>
      <c r="BK20" s="2">
        <v>0.58062400000000003</v>
      </c>
      <c r="BL20" s="2">
        <v>289.23410000000001</v>
      </c>
      <c r="BM20" s="2">
        <f t="shared" si="15"/>
        <v>1039.2341000000001</v>
      </c>
    </row>
    <row r="21" spans="1:65" x14ac:dyDescent="0.25">
      <c r="A21" s="2">
        <f>'[1]Isotherm data'!B42</f>
        <v>0.599522</v>
      </c>
      <c r="B21" s="2">
        <f>'[1]Isotherm data'!C42</f>
        <v>320.48050000000001</v>
      </c>
      <c r="C21" s="2">
        <f>'[1]Isotherm data'!B71</f>
        <v>0.57063200000000003</v>
      </c>
      <c r="D21" s="2">
        <f>'[1]Isotherm data'!C71</f>
        <v>400.41239999999999</v>
      </c>
      <c r="F21">
        <v>0.600082</v>
      </c>
      <c r="G21">
        <v>216.4931</v>
      </c>
      <c r="H21">
        <f t="shared" si="0"/>
        <v>316.49310000000003</v>
      </c>
      <c r="I21">
        <v>0.57089100000000004</v>
      </c>
      <c r="J21">
        <v>327.91039999999998</v>
      </c>
      <c r="K21">
        <f t="shared" si="1"/>
        <v>427.91039999999998</v>
      </c>
      <c r="M21">
        <v>0.59820099999999998</v>
      </c>
      <c r="N21">
        <v>213.3151</v>
      </c>
      <c r="O21">
        <f t="shared" si="2"/>
        <v>413.31510000000003</v>
      </c>
      <c r="P21">
        <v>0.57107300000000005</v>
      </c>
      <c r="Q21">
        <v>316.70139999999998</v>
      </c>
      <c r="R21">
        <f t="shared" si="3"/>
        <v>516.70139999999992</v>
      </c>
      <c r="T21">
        <v>0.60092100000000004</v>
      </c>
      <c r="U21">
        <v>205.09190000000001</v>
      </c>
      <c r="V21">
        <f t="shared" si="4"/>
        <v>605.09190000000001</v>
      </c>
      <c r="W21">
        <v>0.57052400000000003</v>
      </c>
      <c r="X21">
        <v>310.322</v>
      </c>
      <c r="Y21">
        <f t="shared" si="5"/>
        <v>710.322</v>
      </c>
      <c r="AA21" s="2">
        <v>0.59942700000000004</v>
      </c>
      <c r="AB21" s="2">
        <v>200.35820000000001</v>
      </c>
      <c r="AC21" s="2">
        <f t="shared" si="6"/>
        <v>800.35820000000001</v>
      </c>
      <c r="AD21" s="2">
        <v>0.57089000000000001</v>
      </c>
      <c r="AE21" s="2">
        <v>284.62939999999998</v>
      </c>
      <c r="AF21" s="2">
        <f t="shared" si="7"/>
        <v>884.62940000000003</v>
      </c>
      <c r="AH21">
        <v>0.59953500000000004</v>
      </c>
      <c r="AI21">
        <v>355.68540000000002</v>
      </c>
      <c r="AJ21">
        <f t="shared" si="8"/>
        <v>555.68540000000007</v>
      </c>
      <c r="AK21">
        <v>0.57070299999999996</v>
      </c>
      <c r="AL21">
        <v>368.16059999999999</v>
      </c>
      <c r="AM21">
        <f t="shared" si="9"/>
        <v>568.16059999999993</v>
      </c>
      <c r="AO21">
        <v>0.59955400000000003</v>
      </c>
      <c r="AP21">
        <v>324.86739999999998</v>
      </c>
      <c r="AQ21">
        <v>0.57098199999999999</v>
      </c>
      <c r="AR21">
        <v>359.04480000000001</v>
      </c>
      <c r="AT21">
        <v>0.599441</v>
      </c>
      <c r="AU21">
        <v>291.48349999999999</v>
      </c>
      <c r="AV21">
        <f t="shared" si="10"/>
        <v>541.48350000000005</v>
      </c>
      <c r="AW21">
        <v>0.571052</v>
      </c>
      <c r="AX21">
        <v>322.8997</v>
      </c>
      <c r="AY21">
        <f t="shared" si="11"/>
        <v>572.89969999999994</v>
      </c>
      <c r="BA21" s="2">
        <v>0.59922900000000001</v>
      </c>
      <c r="BB21" s="2">
        <v>280.30020000000002</v>
      </c>
      <c r="BC21" s="2">
        <f t="shared" si="12"/>
        <v>780.30020000000002</v>
      </c>
      <c r="BD21" s="2">
        <v>0.57093499999999997</v>
      </c>
      <c r="BE21" s="2">
        <v>311.52530000000002</v>
      </c>
      <c r="BF21" s="2">
        <f t="shared" si="13"/>
        <v>811.52530000000002</v>
      </c>
      <c r="BH21" s="2">
        <v>0.59941900000000004</v>
      </c>
      <c r="BI21" s="2">
        <v>244.27269999999999</v>
      </c>
      <c r="BJ21" s="2">
        <f t="shared" si="14"/>
        <v>994.27269999999999</v>
      </c>
      <c r="BK21" s="2">
        <v>0.57118500000000005</v>
      </c>
      <c r="BL21" s="2">
        <v>255.85509999999999</v>
      </c>
      <c r="BM21" s="2">
        <f t="shared" si="15"/>
        <v>1005.8551</v>
      </c>
    </row>
    <row r="22" spans="1:65" x14ac:dyDescent="0.25">
      <c r="A22" s="2">
        <f>'[1]Isotherm data'!B43</f>
        <v>0.649285</v>
      </c>
      <c r="B22" s="2">
        <f>'[1]Isotherm data'!C43</f>
        <v>357.08530000000002</v>
      </c>
      <c r="C22" s="2">
        <f>'[1]Isotherm data'!B72</f>
        <v>0.56089199999999995</v>
      </c>
      <c r="D22" s="2">
        <f>'[1]Isotherm data'!C72</f>
        <v>366.55549999999999</v>
      </c>
      <c r="F22">
        <v>0.64919300000000002</v>
      </c>
      <c r="G22">
        <v>293.75490000000002</v>
      </c>
      <c r="H22">
        <f t="shared" si="0"/>
        <v>393.75490000000002</v>
      </c>
      <c r="I22">
        <v>0.56033699999999997</v>
      </c>
      <c r="J22">
        <v>305.4511</v>
      </c>
      <c r="K22">
        <f t="shared" si="1"/>
        <v>405.4511</v>
      </c>
      <c r="M22">
        <v>0.64926600000000001</v>
      </c>
      <c r="N22">
        <v>298.59890000000001</v>
      </c>
      <c r="O22">
        <f t="shared" si="2"/>
        <v>498.59890000000001</v>
      </c>
      <c r="P22">
        <v>0.56106599999999995</v>
      </c>
      <c r="Q22">
        <v>290.96359999999999</v>
      </c>
      <c r="R22">
        <f t="shared" si="3"/>
        <v>490.96359999999999</v>
      </c>
      <c r="T22">
        <v>0.64902599999999999</v>
      </c>
      <c r="U22">
        <v>284.04219999999998</v>
      </c>
      <c r="V22">
        <f t="shared" si="4"/>
        <v>684.04219999999998</v>
      </c>
      <c r="W22">
        <v>0.56044899999999997</v>
      </c>
      <c r="X22">
        <v>293.87439999999998</v>
      </c>
      <c r="Y22">
        <f t="shared" si="5"/>
        <v>693.87439999999992</v>
      </c>
      <c r="AA22" s="2">
        <v>0.64923299999999995</v>
      </c>
      <c r="AB22" s="2">
        <v>264.91210000000001</v>
      </c>
      <c r="AC22" s="2">
        <f t="shared" si="6"/>
        <v>864.91210000000001</v>
      </c>
      <c r="AD22" s="2">
        <v>0.56068499999999999</v>
      </c>
      <c r="AE22" s="2">
        <v>263.74990000000003</v>
      </c>
      <c r="AF22" s="2">
        <f t="shared" si="7"/>
        <v>863.74990000000003</v>
      </c>
      <c r="AH22">
        <v>0.64896200000000004</v>
      </c>
      <c r="AI22">
        <v>470.68799999999999</v>
      </c>
      <c r="AJ22">
        <f t="shared" si="8"/>
        <v>670.68799999999999</v>
      </c>
      <c r="AK22">
        <v>0.56062900000000004</v>
      </c>
      <c r="AL22">
        <v>347.09980000000002</v>
      </c>
      <c r="AM22">
        <f t="shared" si="9"/>
        <v>547.09979999999996</v>
      </c>
      <c r="AO22">
        <v>0.64927699999999999</v>
      </c>
      <c r="AP22">
        <v>477.21050000000002</v>
      </c>
      <c r="AQ22">
        <v>0.560666</v>
      </c>
      <c r="AR22">
        <v>319.73700000000002</v>
      </c>
      <c r="AT22">
        <v>0.64955399999999996</v>
      </c>
      <c r="AU22">
        <v>427.31689999999998</v>
      </c>
      <c r="AV22">
        <f t="shared" si="10"/>
        <v>677.31690000000003</v>
      </c>
      <c r="AW22">
        <v>0.560832</v>
      </c>
      <c r="AX22">
        <v>289.44850000000002</v>
      </c>
      <c r="AY22">
        <f t="shared" si="11"/>
        <v>539.44849999999997</v>
      </c>
      <c r="BA22" s="2">
        <v>0.649119</v>
      </c>
      <c r="BB22" s="2">
        <v>407.41789999999997</v>
      </c>
      <c r="BC22" s="2">
        <f t="shared" si="12"/>
        <v>907.41789999999992</v>
      </c>
      <c r="BD22" s="2">
        <v>0.56045900000000004</v>
      </c>
      <c r="BE22" s="2">
        <v>277.10480000000001</v>
      </c>
      <c r="BF22" s="2">
        <f t="shared" si="13"/>
        <v>777.10480000000007</v>
      </c>
      <c r="BH22" s="2">
        <v>0.649204</v>
      </c>
      <c r="BI22" s="2">
        <v>335.47449999999998</v>
      </c>
      <c r="BJ22" s="2">
        <f t="shared" si="14"/>
        <v>1085.4745</v>
      </c>
      <c r="BK22" s="2">
        <v>0.56102700000000005</v>
      </c>
      <c r="BL22" s="2">
        <v>236.8563</v>
      </c>
      <c r="BM22" s="2">
        <f t="shared" si="15"/>
        <v>986.85630000000003</v>
      </c>
    </row>
    <row r="23" spans="1:65" x14ac:dyDescent="0.25">
      <c r="A23" s="2">
        <f>'[1]Isotherm data'!B44</f>
        <v>0.69997900000000002</v>
      </c>
      <c r="B23" s="2">
        <f>'[1]Isotherm data'!C44</f>
        <v>507.09539999999998</v>
      </c>
      <c r="C23" s="2">
        <f>'[1]Isotherm data'!B73</f>
        <v>0.55067699999999997</v>
      </c>
      <c r="D23" s="2">
        <f>'[1]Isotherm data'!C73</f>
        <v>341.37349999999998</v>
      </c>
      <c r="F23">
        <v>0.70082999999999995</v>
      </c>
      <c r="G23">
        <v>365.22800000000001</v>
      </c>
      <c r="H23">
        <f t="shared" si="0"/>
        <v>465.22800000000001</v>
      </c>
      <c r="I23">
        <v>0.551041</v>
      </c>
      <c r="J23">
        <v>283.11369999999999</v>
      </c>
      <c r="K23">
        <f t="shared" si="1"/>
        <v>383.11369999999999</v>
      </c>
      <c r="M23">
        <v>0.70016599999999996</v>
      </c>
      <c r="N23">
        <v>363.49790000000002</v>
      </c>
      <c r="O23">
        <f t="shared" si="2"/>
        <v>563.49790000000007</v>
      </c>
      <c r="P23">
        <v>0.55105599999999999</v>
      </c>
      <c r="Q23">
        <v>264.8306</v>
      </c>
      <c r="R23">
        <f t="shared" si="3"/>
        <v>464.8306</v>
      </c>
      <c r="T23">
        <v>0.70005300000000004</v>
      </c>
      <c r="U23">
        <v>343.79289999999997</v>
      </c>
      <c r="V23">
        <f t="shared" si="4"/>
        <v>743.79289999999992</v>
      </c>
      <c r="W23">
        <v>0.55063300000000004</v>
      </c>
      <c r="X23">
        <v>275.23739999999998</v>
      </c>
      <c r="Y23">
        <f t="shared" si="5"/>
        <v>675.23739999999998</v>
      </c>
      <c r="AA23" s="2">
        <v>0.70061899999999999</v>
      </c>
      <c r="AB23" s="2">
        <v>324.14109999999999</v>
      </c>
      <c r="AC23" s="2">
        <f t="shared" si="6"/>
        <v>924.14110000000005</v>
      </c>
      <c r="AD23" s="2">
        <v>0.55065900000000001</v>
      </c>
      <c r="AE23" s="2">
        <v>242.2567</v>
      </c>
      <c r="AF23" s="2">
        <f t="shared" si="7"/>
        <v>842.25670000000002</v>
      </c>
      <c r="AH23">
        <v>0.699326</v>
      </c>
      <c r="AI23">
        <v>574.5761</v>
      </c>
      <c r="AJ23">
        <f t="shared" si="8"/>
        <v>774.5761</v>
      </c>
      <c r="AK23">
        <v>0.55059499999999995</v>
      </c>
      <c r="AL23">
        <v>336.04840000000002</v>
      </c>
      <c r="AM23">
        <f t="shared" si="9"/>
        <v>536.04840000000002</v>
      </c>
      <c r="AO23">
        <v>0.70028000000000001</v>
      </c>
      <c r="AP23">
        <v>518.3279</v>
      </c>
      <c r="AQ23">
        <v>0.55018900000000004</v>
      </c>
      <c r="AR23">
        <v>297.98869999999999</v>
      </c>
      <c r="AT23">
        <v>0.700152</v>
      </c>
      <c r="AU23">
        <v>471.30930000000001</v>
      </c>
      <c r="AV23">
        <f t="shared" si="10"/>
        <v>721.30930000000001</v>
      </c>
      <c r="AW23">
        <v>0.55085499999999998</v>
      </c>
      <c r="AX23">
        <v>268.88819999999998</v>
      </c>
      <c r="AY23">
        <f t="shared" si="11"/>
        <v>518.88819999999998</v>
      </c>
      <c r="BA23" s="2">
        <v>0.69958500000000001</v>
      </c>
      <c r="BB23" s="2">
        <v>449.83679999999998</v>
      </c>
      <c r="BC23" s="2">
        <f t="shared" si="12"/>
        <v>949.83680000000004</v>
      </c>
      <c r="BD23" s="2">
        <v>0.55036499999999999</v>
      </c>
      <c r="BE23" s="2">
        <v>257.46980000000002</v>
      </c>
      <c r="BF23" s="2">
        <f t="shared" si="13"/>
        <v>757.46980000000008</v>
      </c>
      <c r="BH23" s="2">
        <v>0.69897299999999996</v>
      </c>
      <c r="BI23" s="2">
        <v>387.51479999999998</v>
      </c>
      <c r="BJ23" s="2">
        <f t="shared" si="14"/>
        <v>1137.5147999999999</v>
      </c>
      <c r="BK23" s="2">
        <v>0.55120499999999995</v>
      </c>
      <c r="BL23" s="2">
        <v>227.54230000000001</v>
      </c>
      <c r="BM23" s="2">
        <f t="shared" si="15"/>
        <v>977.54230000000007</v>
      </c>
    </row>
    <row r="24" spans="1:65" x14ac:dyDescent="0.25">
      <c r="A24" s="2">
        <f>'[1]Isotherm data'!B45</f>
        <v>0.74975099999999995</v>
      </c>
      <c r="B24" s="2">
        <f>'[1]Isotherm data'!C45</f>
        <v>512.35550000000001</v>
      </c>
      <c r="C24" s="2">
        <f>'[1]Isotherm data'!B74</f>
        <v>0.54054599999999997</v>
      </c>
      <c r="D24" s="2">
        <f>'[1]Isotherm data'!C74</f>
        <v>324.99880000000002</v>
      </c>
      <c r="F24">
        <v>0.74882300000000002</v>
      </c>
      <c r="G24">
        <v>368.33519999999999</v>
      </c>
      <c r="H24">
        <f t="shared" si="0"/>
        <v>468.33519999999999</v>
      </c>
      <c r="I24">
        <v>0.54119200000000001</v>
      </c>
      <c r="J24">
        <v>262.3929</v>
      </c>
      <c r="K24">
        <f t="shared" si="1"/>
        <v>362.3929</v>
      </c>
      <c r="M24">
        <v>0.74946699999999999</v>
      </c>
      <c r="N24">
        <v>366.88319999999999</v>
      </c>
      <c r="O24">
        <f t="shared" si="2"/>
        <v>566.88319999999999</v>
      </c>
      <c r="P24">
        <v>0.54064299999999998</v>
      </c>
      <c r="Q24">
        <v>242.80770000000001</v>
      </c>
      <c r="R24">
        <f t="shared" si="3"/>
        <v>442.80770000000001</v>
      </c>
      <c r="T24">
        <v>0.75105299999999997</v>
      </c>
      <c r="U24">
        <v>347.07690000000002</v>
      </c>
      <c r="V24">
        <f t="shared" si="4"/>
        <v>747.07690000000002</v>
      </c>
      <c r="W24">
        <v>0.54094299999999995</v>
      </c>
      <c r="X24">
        <v>257.51569999999998</v>
      </c>
      <c r="Y24">
        <f t="shared" si="5"/>
        <v>657.51569999999992</v>
      </c>
      <c r="AA24" s="2">
        <v>0.74971600000000005</v>
      </c>
      <c r="AB24" s="2">
        <v>326.875</v>
      </c>
      <c r="AC24" s="2">
        <f t="shared" si="6"/>
        <v>926.875</v>
      </c>
      <c r="AD24" s="2">
        <v>0.54050100000000001</v>
      </c>
      <c r="AE24" s="2">
        <v>223.80449999999999</v>
      </c>
      <c r="AF24" s="2">
        <f t="shared" si="7"/>
        <v>823.80449999999996</v>
      </c>
      <c r="AH24">
        <v>0.75012500000000004</v>
      </c>
      <c r="AI24">
        <v>577.71019999999999</v>
      </c>
      <c r="AJ24">
        <f t="shared" si="8"/>
        <v>777.71019999999999</v>
      </c>
      <c r="AK24">
        <v>0.54110499999999995</v>
      </c>
      <c r="AL24">
        <v>329.51690000000002</v>
      </c>
      <c r="AM24">
        <f t="shared" si="9"/>
        <v>529.51690000000008</v>
      </c>
      <c r="AO24">
        <v>0.75081799999999999</v>
      </c>
      <c r="AP24">
        <v>520.16780000000006</v>
      </c>
      <c r="AQ24">
        <v>0.54058700000000004</v>
      </c>
      <c r="AR24">
        <v>286.77850000000001</v>
      </c>
      <c r="AT24">
        <v>0.75072399999999995</v>
      </c>
      <c r="AU24">
        <v>472.86860000000001</v>
      </c>
      <c r="AV24">
        <f t="shared" si="10"/>
        <v>722.86860000000001</v>
      </c>
      <c r="AW24">
        <v>0.54095000000000004</v>
      </c>
      <c r="AX24">
        <v>258.86630000000002</v>
      </c>
      <c r="AY24">
        <f t="shared" si="11"/>
        <v>508.86630000000002</v>
      </c>
      <c r="BA24" s="2">
        <v>0.75017199999999995</v>
      </c>
      <c r="BB24" s="2">
        <v>451.5505</v>
      </c>
      <c r="BC24" s="2">
        <f t="shared" si="12"/>
        <v>951.55050000000006</v>
      </c>
      <c r="BD24" s="2">
        <v>0.54086999999999996</v>
      </c>
      <c r="BE24" s="2">
        <v>247.7894</v>
      </c>
      <c r="BF24" s="2">
        <f t="shared" si="13"/>
        <v>747.7894</v>
      </c>
      <c r="BH24" s="2">
        <v>0.75067399999999995</v>
      </c>
      <c r="BI24" s="2">
        <v>388.85719999999998</v>
      </c>
      <c r="BJ24" s="2">
        <f t="shared" si="14"/>
        <v>1138.8571999999999</v>
      </c>
      <c r="BK24" s="2">
        <v>0.54048200000000002</v>
      </c>
      <c r="BL24" s="2">
        <v>221.73660000000001</v>
      </c>
      <c r="BM24" s="2">
        <f t="shared" si="15"/>
        <v>971.73659999999995</v>
      </c>
    </row>
    <row r="25" spans="1:65" x14ac:dyDescent="0.25">
      <c r="A25" s="2">
        <f>'[1]Isotherm data'!B46</f>
        <v>0.79995400000000005</v>
      </c>
      <c r="B25" s="2">
        <f>'[1]Isotherm data'!C46</f>
        <v>516.34169999999995</v>
      </c>
      <c r="C25" s="2">
        <f>'[1]Isotherm data'!B75</f>
        <v>0.53066599999999997</v>
      </c>
      <c r="D25" s="2">
        <f>'[1]Isotherm data'!C75</f>
        <v>314.7595</v>
      </c>
      <c r="F25">
        <v>0.80112099999999997</v>
      </c>
      <c r="G25">
        <v>371.46769999999998</v>
      </c>
      <c r="H25">
        <f t="shared" si="0"/>
        <v>471.46769999999998</v>
      </c>
      <c r="I25">
        <v>0.53046099999999996</v>
      </c>
      <c r="J25">
        <v>244.42760000000001</v>
      </c>
      <c r="K25">
        <f t="shared" si="1"/>
        <v>344.42759999999998</v>
      </c>
      <c r="M25">
        <v>0.79915999999999998</v>
      </c>
      <c r="N25">
        <v>369.8852</v>
      </c>
      <c r="O25">
        <f t="shared" si="2"/>
        <v>569.88519999999994</v>
      </c>
      <c r="P25">
        <v>0.53065499999999999</v>
      </c>
      <c r="Q25">
        <v>226.06649999999999</v>
      </c>
      <c r="R25">
        <f t="shared" si="3"/>
        <v>426.06650000000002</v>
      </c>
      <c r="T25">
        <v>0.80041899999999999</v>
      </c>
      <c r="U25">
        <v>349.91910000000001</v>
      </c>
      <c r="V25">
        <f t="shared" si="4"/>
        <v>749.91910000000007</v>
      </c>
      <c r="W25">
        <v>0.53099600000000002</v>
      </c>
      <c r="X25">
        <v>241.72229999999999</v>
      </c>
      <c r="Y25">
        <f t="shared" si="5"/>
        <v>641.72230000000002</v>
      </c>
      <c r="AA25" s="2">
        <v>0.79986900000000005</v>
      </c>
      <c r="AB25" s="2">
        <v>329.29989999999998</v>
      </c>
      <c r="AC25" s="2">
        <f t="shared" si="6"/>
        <v>929.29989999999998</v>
      </c>
      <c r="AD25" s="2">
        <v>0.53071100000000004</v>
      </c>
      <c r="AE25" s="2">
        <v>209.6824</v>
      </c>
      <c r="AF25" s="2">
        <f t="shared" si="7"/>
        <v>809.68240000000003</v>
      </c>
      <c r="AH25">
        <v>0.7994</v>
      </c>
      <c r="AI25">
        <v>579.92060000000004</v>
      </c>
      <c r="AJ25">
        <f t="shared" si="8"/>
        <v>779.92060000000004</v>
      </c>
      <c r="AK25">
        <v>0.52992899999999998</v>
      </c>
      <c r="AL25">
        <v>323.83260000000001</v>
      </c>
      <c r="AM25">
        <f t="shared" si="9"/>
        <v>523.83259999999996</v>
      </c>
      <c r="AO25">
        <v>0.80029700000000004</v>
      </c>
      <c r="AP25">
        <v>521.73220000000003</v>
      </c>
      <c r="AQ25">
        <v>0.53001699999999996</v>
      </c>
      <c r="AR25">
        <v>279.55130000000003</v>
      </c>
      <c r="AT25">
        <v>0.80117499999999997</v>
      </c>
      <c r="AU25">
        <v>474.1857</v>
      </c>
      <c r="AV25">
        <f t="shared" si="10"/>
        <v>724.1857</v>
      </c>
      <c r="AW25">
        <v>0.53092300000000003</v>
      </c>
      <c r="AX25">
        <v>252.57419999999999</v>
      </c>
      <c r="AY25">
        <f t="shared" si="11"/>
        <v>502.57420000000002</v>
      </c>
      <c r="BA25" s="2">
        <v>0.800427</v>
      </c>
      <c r="BB25" s="2">
        <v>452.92509999999999</v>
      </c>
      <c r="BC25" s="2">
        <f t="shared" si="12"/>
        <v>952.92509999999993</v>
      </c>
      <c r="BD25" s="2">
        <v>0.53089699999999995</v>
      </c>
      <c r="BE25" s="2">
        <v>241.8295</v>
      </c>
      <c r="BF25" s="2">
        <f t="shared" si="13"/>
        <v>741.82950000000005</v>
      </c>
      <c r="BH25" s="2">
        <v>0.80063200000000001</v>
      </c>
      <c r="BI25" s="2">
        <v>390.00400000000002</v>
      </c>
      <c r="BJ25" s="2">
        <f t="shared" si="14"/>
        <v>1140.0039999999999</v>
      </c>
      <c r="BK25" s="2">
        <v>0.53037199999999995</v>
      </c>
      <c r="BL25" s="2">
        <v>218.03299999999999</v>
      </c>
      <c r="BM25" s="2">
        <f t="shared" si="15"/>
        <v>968.03300000000002</v>
      </c>
    </row>
    <row r="26" spans="1:65" x14ac:dyDescent="0.25">
      <c r="A26" s="2">
        <f>'[1]Isotherm data'!B47</f>
        <v>0.85052799999999995</v>
      </c>
      <c r="B26" s="2">
        <f>'[1]Isotherm data'!C47</f>
        <v>520.16700000000003</v>
      </c>
      <c r="C26" s="2">
        <f>'[1]Isotherm data'!B76</f>
        <v>0.51998999999999995</v>
      </c>
      <c r="D26" s="2">
        <f>'[1]Isotherm data'!C76</f>
        <v>307.43290000000002</v>
      </c>
      <c r="F26">
        <v>0.85006499999999996</v>
      </c>
      <c r="G26">
        <v>374.35070000000002</v>
      </c>
      <c r="H26">
        <f t="shared" si="0"/>
        <v>474.35070000000002</v>
      </c>
      <c r="I26">
        <v>0.52077300000000004</v>
      </c>
      <c r="J26">
        <v>232.43549999999999</v>
      </c>
      <c r="K26">
        <f t="shared" si="1"/>
        <v>332.43549999999999</v>
      </c>
      <c r="M26">
        <v>0.85079400000000005</v>
      </c>
      <c r="N26">
        <v>373.28919999999999</v>
      </c>
      <c r="O26">
        <f t="shared" si="2"/>
        <v>573.28919999999994</v>
      </c>
      <c r="P26">
        <v>0.52072399999999996</v>
      </c>
      <c r="Q26">
        <v>215.1824</v>
      </c>
      <c r="R26">
        <f t="shared" si="3"/>
        <v>415.18240000000003</v>
      </c>
      <c r="T26">
        <v>0.84984099999999996</v>
      </c>
      <c r="U26">
        <v>352.66550000000001</v>
      </c>
      <c r="V26">
        <f t="shared" si="4"/>
        <v>752.66550000000007</v>
      </c>
      <c r="W26">
        <v>0.52051899999999995</v>
      </c>
      <c r="X26">
        <v>227.25909999999999</v>
      </c>
      <c r="Y26">
        <f t="shared" si="5"/>
        <v>627.25909999999999</v>
      </c>
      <c r="AA26" s="2">
        <v>0.84997900000000004</v>
      </c>
      <c r="AB26" s="2">
        <v>331.71409999999997</v>
      </c>
      <c r="AC26" s="2">
        <f t="shared" si="6"/>
        <v>931.71409999999992</v>
      </c>
      <c r="AD26" s="2">
        <v>0.52006600000000003</v>
      </c>
      <c r="AE26" s="2">
        <v>199.12870000000001</v>
      </c>
      <c r="AF26" s="2">
        <f t="shared" si="7"/>
        <v>799.12869999999998</v>
      </c>
      <c r="AH26">
        <v>0.85008799999999995</v>
      </c>
      <c r="AI26">
        <v>581.9674</v>
      </c>
      <c r="AJ26">
        <f t="shared" si="8"/>
        <v>781.9674</v>
      </c>
      <c r="AK26">
        <v>0.52068499999999995</v>
      </c>
      <c r="AL26">
        <v>320.20600000000002</v>
      </c>
      <c r="AM26">
        <f t="shared" si="9"/>
        <v>520.20600000000002</v>
      </c>
      <c r="AO26">
        <v>0.84983699999999995</v>
      </c>
      <c r="AP26">
        <v>523.42520000000002</v>
      </c>
      <c r="AQ26">
        <v>0.52009499999999997</v>
      </c>
      <c r="AR26">
        <v>274.78410000000002</v>
      </c>
      <c r="AT26">
        <v>0.85109299999999999</v>
      </c>
      <c r="AU26">
        <v>475.26639999999998</v>
      </c>
      <c r="AV26">
        <f t="shared" si="10"/>
        <v>725.26639999999998</v>
      </c>
      <c r="AW26">
        <v>0.52022699999999999</v>
      </c>
      <c r="AX26">
        <v>247.54580000000001</v>
      </c>
      <c r="AY26">
        <f t="shared" si="11"/>
        <v>497.54579999999999</v>
      </c>
      <c r="BA26" s="2">
        <v>0.85071600000000003</v>
      </c>
      <c r="BB26" s="2">
        <v>454.18360000000001</v>
      </c>
      <c r="BC26" s="2">
        <f t="shared" si="12"/>
        <v>954.18360000000007</v>
      </c>
      <c r="BD26" s="2">
        <v>0.51998599999999995</v>
      </c>
      <c r="BE26" s="2">
        <v>237.0676</v>
      </c>
      <c r="BF26" s="2">
        <f t="shared" si="13"/>
        <v>737.06759999999997</v>
      </c>
      <c r="BH26" s="2">
        <v>0.85032200000000002</v>
      </c>
      <c r="BI26" s="2">
        <v>391.04039999999998</v>
      </c>
      <c r="BJ26" s="2">
        <f t="shared" si="14"/>
        <v>1141.0403999999999</v>
      </c>
      <c r="BK26" s="2">
        <v>0.52052900000000002</v>
      </c>
      <c r="BL26" s="2">
        <v>215.5752</v>
      </c>
      <c r="BM26" s="2">
        <f t="shared" si="15"/>
        <v>965.5752</v>
      </c>
    </row>
    <row r="27" spans="1:65" x14ac:dyDescent="0.25">
      <c r="A27" s="2">
        <f>'[1]Isotherm data'!B48</f>
        <v>0.90031899999999998</v>
      </c>
      <c r="B27" s="2">
        <f>'[1]Isotherm data'!C48</f>
        <v>524.26009999999997</v>
      </c>
      <c r="C27" s="2">
        <f>'[1]Isotherm data'!B77</f>
        <v>0.50999700000000003</v>
      </c>
      <c r="D27" s="2">
        <f>'[1]Isotherm data'!C77</f>
        <v>302.31079999999997</v>
      </c>
      <c r="F27">
        <v>0.90128900000000001</v>
      </c>
      <c r="G27">
        <v>377.66739999999999</v>
      </c>
      <c r="H27">
        <f t="shared" si="0"/>
        <v>477.66739999999999</v>
      </c>
      <c r="I27">
        <v>0.51008500000000001</v>
      </c>
      <c r="J27">
        <v>221.16669999999999</v>
      </c>
      <c r="K27">
        <f t="shared" si="1"/>
        <v>321.16669999999999</v>
      </c>
      <c r="M27">
        <v>0.901389</v>
      </c>
      <c r="N27">
        <v>376.97570000000002</v>
      </c>
      <c r="O27">
        <f t="shared" si="2"/>
        <v>576.97569999999996</v>
      </c>
      <c r="P27">
        <v>0.51042200000000004</v>
      </c>
      <c r="Q27">
        <v>206.78299999999999</v>
      </c>
      <c r="R27">
        <f t="shared" si="3"/>
        <v>406.78300000000002</v>
      </c>
      <c r="T27">
        <v>0.90037500000000004</v>
      </c>
      <c r="U27">
        <v>355.79860000000002</v>
      </c>
      <c r="V27">
        <f t="shared" si="4"/>
        <v>755.79860000000008</v>
      </c>
      <c r="W27">
        <v>0.51111300000000004</v>
      </c>
      <c r="X27">
        <v>216.89019999999999</v>
      </c>
      <c r="Y27">
        <f t="shared" si="5"/>
        <v>616.89020000000005</v>
      </c>
      <c r="AA27" s="2">
        <v>0.89949500000000004</v>
      </c>
      <c r="AB27" s="2">
        <v>334.3356</v>
      </c>
      <c r="AC27" s="2">
        <f t="shared" si="6"/>
        <v>934.3356</v>
      </c>
      <c r="AD27" s="2">
        <v>0.51005599999999995</v>
      </c>
      <c r="AE27" s="2">
        <v>192.20949999999999</v>
      </c>
      <c r="AF27" s="2">
        <f t="shared" si="7"/>
        <v>792.20949999999993</v>
      </c>
      <c r="AH27">
        <v>0.90054500000000004</v>
      </c>
      <c r="AI27">
        <v>584.01340000000005</v>
      </c>
      <c r="AJ27">
        <f t="shared" si="8"/>
        <v>784.01340000000005</v>
      </c>
      <c r="AK27">
        <v>0.51009599999999999</v>
      </c>
      <c r="AL27">
        <v>316.23599999999999</v>
      </c>
      <c r="AM27">
        <f t="shared" si="9"/>
        <v>516.23599999999999</v>
      </c>
      <c r="AO27">
        <v>0.900115</v>
      </c>
      <c r="AP27">
        <v>525.00120000000004</v>
      </c>
      <c r="AQ27">
        <v>0.51084399999999996</v>
      </c>
      <c r="AR27">
        <v>271.18939999999998</v>
      </c>
      <c r="AT27">
        <v>0.89903999999999995</v>
      </c>
      <c r="AU27">
        <v>476.1388</v>
      </c>
      <c r="AV27">
        <f t="shared" si="10"/>
        <v>726.13879999999995</v>
      </c>
      <c r="AW27">
        <v>0.51038399999999995</v>
      </c>
      <c r="AX27">
        <v>243.9195</v>
      </c>
      <c r="AY27">
        <f t="shared" si="11"/>
        <v>493.91949999999997</v>
      </c>
      <c r="BA27" s="2">
        <v>0.90064500000000003</v>
      </c>
      <c r="BB27" s="2">
        <v>455.40350000000001</v>
      </c>
      <c r="BC27" s="2">
        <f t="shared" si="12"/>
        <v>955.40350000000001</v>
      </c>
      <c r="BD27" s="2">
        <v>0.51044400000000001</v>
      </c>
      <c r="BE27" s="2">
        <v>233.92660000000001</v>
      </c>
      <c r="BF27" s="2">
        <f t="shared" si="13"/>
        <v>733.92660000000001</v>
      </c>
      <c r="BH27" s="2">
        <v>0.90089200000000003</v>
      </c>
      <c r="BI27" s="2">
        <v>391.92200000000003</v>
      </c>
      <c r="BJ27" s="2">
        <f t="shared" si="14"/>
        <v>1141.922</v>
      </c>
      <c r="BK27" s="2">
        <v>0.51070300000000002</v>
      </c>
      <c r="BL27" s="2">
        <v>212.94759999999999</v>
      </c>
      <c r="BM27" s="2">
        <f t="shared" si="15"/>
        <v>962.94759999999997</v>
      </c>
    </row>
    <row r="28" spans="1:65" x14ac:dyDescent="0.25">
      <c r="A28" s="2">
        <f>'[1]Isotherm data'!B49</f>
        <v>0.94945900000000005</v>
      </c>
      <c r="B28" s="2">
        <f>'[1]Isotherm data'!C49</f>
        <v>529.37639999999999</v>
      </c>
      <c r="C28" s="2">
        <f>'[1]Isotherm data'!B78</f>
        <v>0.50063299999999999</v>
      </c>
      <c r="D28" s="2">
        <f>'[1]Isotherm data'!C78</f>
        <v>298.69080000000002</v>
      </c>
      <c r="F28">
        <v>0.94585799999999998</v>
      </c>
      <c r="G28">
        <v>381.89049999999997</v>
      </c>
      <c r="H28">
        <f t="shared" si="0"/>
        <v>481.89049999999997</v>
      </c>
      <c r="I28">
        <v>0.500247</v>
      </c>
      <c r="J28">
        <v>213.875</v>
      </c>
      <c r="K28">
        <f t="shared" si="1"/>
        <v>313.875</v>
      </c>
      <c r="M28">
        <v>0.94960500000000003</v>
      </c>
      <c r="N28">
        <v>381.71940000000001</v>
      </c>
      <c r="O28">
        <f t="shared" si="2"/>
        <v>581.71939999999995</v>
      </c>
      <c r="P28">
        <v>0.50008300000000006</v>
      </c>
      <c r="Q28">
        <v>200.31110000000001</v>
      </c>
      <c r="R28">
        <f t="shared" si="3"/>
        <v>400.31110000000001</v>
      </c>
      <c r="T28">
        <v>0.95050400000000002</v>
      </c>
      <c r="U28">
        <v>360.3211</v>
      </c>
      <c r="V28">
        <f t="shared" si="4"/>
        <v>760.3211</v>
      </c>
      <c r="W28">
        <v>0.50104199999999999</v>
      </c>
      <c r="X28">
        <v>207.4693</v>
      </c>
      <c r="Y28">
        <f t="shared" si="5"/>
        <v>607.46929999999998</v>
      </c>
      <c r="AA28" s="2">
        <v>0.95011699999999999</v>
      </c>
      <c r="AB28" s="2">
        <v>338.60789999999997</v>
      </c>
      <c r="AC28" s="2">
        <f t="shared" si="6"/>
        <v>938.60789999999997</v>
      </c>
      <c r="AD28" s="2">
        <v>0.49985800000000002</v>
      </c>
      <c r="AE28" s="2">
        <v>187.42269999999999</v>
      </c>
      <c r="AF28" s="2">
        <f t="shared" si="7"/>
        <v>787.42269999999996</v>
      </c>
      <c r="AH28">
        <v>0.94959099999999996</v>
      </c>
      <c r="AI28">
        <v>585.88130000000001</v>
      </c>
      <c r="AJ28">
        <f t="shared" si="8"/>
        <v>785.88130000000001</v>
      </c>
      <c r="AK28">
        <v>0.50082300000000002</v>
      </c>
      <c r="AL28">
        <v>313.15570000000002</v>
      </c>
      <c r="AM28">
        <f t="shared" si="9"/>
        <v>513.15570000000002</v>
      </c>
      <c r="AO28">
        <v>0.95040100000000005</v>
      </c>
      <c r="AP28">
        <v>526.54219999999998</v>
      </c>
      <c r="AQ28">
        <v>0.50068900000000005</v>
      </c>
      <c r="AR28">
        <v>267.55200000000002</v>
      </c>
      <c r="AT28">
        <v>0.95131600000000005</v>
      </c>
      <c r="AU28">
        <v>477.74810000000002</v>
      </c>
      <c r="AV28">
        <f t="shared" si="10"/>
        <v>727.74810000000002</v>
      </c>
      <c r="AW28">
        <v>0.50042399999999998</v>
      </c>
      <c r="AX28">
        <v>240.67429999999999</v>
      </c>
      <c r="AY28">
        <f t="shared" si="11"/>
        <v>490.67430000000002</v>
      </c>
      <c r="BA28" s="2">
        <v>0.95075500000000002</v>
      </c>
      <c r="BB28" s="2">
        <v>456.56580000000002</v>
      </c>
      <c r="BC28" s="2">
        <f t="shared" si="12"/>
        <v>956.56580000000008</v>
      </c>
      <c r="BD28" s="2">
        <v>0.49985600000000002</v>
      </c>
      <c r="BE28" s="2">
        <v>230.7868</v>
      </c>
      <c r="BF28" s="2">
        <f t="shared" si="13"/>
        <v>730.78679999999997</v>
      </c>
      <c r="BH28" s="2">
        <v>0.94903999999999999</v>
      </c>
      <c r="BI28" s="2">
        <v>392.83120000000002</v>
      </c>
      <c r="BJ28" s="2">
        <f t="shared" si="14"/>
        <v>1142.8312000000001</v>
      </c>
      <c r="BK28" s="2">
        <v>0.50040700000000005</v>
      </c>
      <c r="BL28" s="2">
        <v>210.48099999999999</v>
      </c>
      <c r="BM28" s="2">
        <f t="shared" si="15"/>
        <v>960.48099999999999</v>
      </c>
    </row>
    <row r="29" spans="1:65" x14ac:dyDescent="0.25">
      <c r="A29" s="2">
        <f>'[1]Isotherm data'!B50</f>
        <v>0.99453599999999998</v>
      </c>
      <c r="B29" s="2">
        <f>'[1]Isotherm data'!C50</f>
        <v>554.86479999999995</v>
      </c>
      <c r="C29" s="2">
        <f>'[1]Isotherm data'!B79</f>
        <v>0.49041299999999999</v>
      </c>
      <c r="D29" s="2">
        <f>'[1]Isotherm data'!C79</f>
        <v>295.1474</v>
      </c>
      <c r="F29">
        <v>0.99345600000000001</v>
      </c>
      <c r="G29">
        <v>412.5444</v>
      </c>
      <c r="H29">
        <f t="shared" si="0"/>
        <v>512.5444</v>
      </c>
      <c r="I29">
        <v>0.48992000000000002</v>
      </c>
      <c r="J29">
        <v>206.9229</v>
      </c>
      <c r="K29">
        <f t="shared" si="1"/>
        <v>306.92290000000003</v>
      </c>
      <c r="M29">
        <v>0.99313099999999999</v>
      </c>
      <c r="N29">
        <v>424.49770000000001</v>
      </c>
      <c r="O29">
        <f t="shared" si="2"/>
        <v>624.49770000000001</v>
      </c>
      <c r="P29">
        <v>0.49073600000000001</v>
      </c>
      <c r="Q29">
        <v>196.45359999999999</v>
      </c>
      <c r="R29">
        <f t="shared" si="3"/>
        <v>396.45359999999999</v>
      </c>
      <c r="T29">
        <v>0.99265000000000003</v>
      </c>
      <c r="U29">
        <v>383.89190000000002</v>
      </c>
      <c r="V29">
        <f t="shared" si="4"/>
        <v>783.89190000000008</v>
      </c>
      <c r="W29">
        <v>0.49021900000000002</v>
      </c>
      <c r="X29">
        <v>199.4906</v>
      </c>
      <c r="Y29">
        <f t="shared" si="5"/>
        <v>599.49059999999997</v>
      </c>
      <c r="AA29" s="2">
        <v>0.99418499999999999</v>
      </c>
      <c r="AB29" s="2">
        <v>371.42189999999999</v>
      </c>
      <c r="AC29" s="2">
        <f t="shared" si="6"/>
        <v>971.42190000000005</v>
      </c>
      <c r="AD29" s="2">
        <v>0.49031400000000003</v>
      </c>
      <c r="AE29" s="2">
        <v>184.2294</v>
      </c>
      <c r="AF29" s="2">
        <f t="shared" si="7"/>
        <v>784.22939999999994</v>
      </c>
      <c r="AH29">
        <v>0.99473</v>
      </c>
      <c r="AI29">
        <v>587.92949999999996</v>
      </c>
      <c r="AJ29">
        <f t="shared" si="8"/>
        <v>787.92949999999996</v>
      </c>
      <c r="AK29">
        <v>0.49050100000000002</v>
      </c>
      <c r="AL29">
        <v>310.09550000000002</v>
      </c>
      <c r="AM29">
        <f t="shared" si="9"/>
        <v>510.09550000000002</v>
      </c>
      <c r="AO29">
        <v>0.99521000000000004</v>
      </c>
      <c r="AP29">
        <v>529.9316</v>
      </c>
      <c r="AQ29">
        <v>0.490259</v>
      </c>
      <c r="AR29">
        <v>264.24979999999999</v>
      </c>
      <c r="AT29">
        <v>0.99500699999999997</v>
      </c>
      <c r="AU29">
        <v>480.50099999999998</v>
      </c>
      <c r="AV29">
        <f t="shared" si="10"/>
        <v>730.50099999999998</v>
      </c>
      <c r="AW29">
        <v>0.49042999999999998</v>
      </c>
      <c r="AX29">
        <v>237.75489999999999</v>
      </c>
      <c r="AY29">
        <f t="shared" si="11"/>
        <v>487.75490000000002</v>
      </c>
      <c r="BA29" s="2">
        <v>0.99474300000000004</v>
      </c>
      <c r="BB29" s="2">
        <v>458.61290000000002</v>
      </c>
      <c r="BC29" s="2">
        <f t="shared" si="12"/>
        <v>958.61290000000008</v>
      </c>
      <c r="BD29" s="2">
        <v>0.48987700000000001</v>
      </c>
      <c r="BE29" s="2">
        <v>228.00489999999999</v>
      </c>
      <c r="BF29" s="2">
        <f t="shared" si="13"/>
        <v>728.00490000000002</v>
      </c>
      <c r="BH29" s="2">
        <v>0.99597400000000003</v>
      </c>
      <c r="BI29" s="2">
        <v>394.55939999999998</v>
      </c>
      <c r="BJ29" s="2">
        <f t="shared" si="14"/>
        <v>1144.5594000000001</v>
      </c>
      <c r="BK29" s="2">
        <v>0.49009999999999998</v>
      </c>
      <c r="BL29" s="2">
        <v>208.0076</v>
      </c>
      <c r="BM29" s="2">
        <f t="shared" si="15"/>
        <v>958.00760000000002</v>
      </c>
    </row>
    <row r="30" spans="1:65" x14ac:dyDescent="0.25">
      <c r="A30" s="2"/>
      <c r="B30" s="2"/>
      <c r="C30" s="2">
        <f>'[1]Isotherm data'!B80</f>
        <v>0.48033100000000001</v>
      </c>
      <c r="D30" s="2">
        <f>'[1]Isotherm data'!C80</f>
        <v>291.83199999999999</v>
      </c>
      <c r="I30">
        <v>0.48019299999999998</v>
      </c>
      <c r="J30">
        <v>201.67959999999999</v>
      </c>
      <c r="K30">
        <f t="shared" si="1"/>
        <v>301.67959999999999</v>
      </c>
      <c r="P30">
        <v>0.47989799999999999</v>
      </c>
      <c r="Q30">
        <v>192.2217</v>
      </c>
      <c r="R30">
        <f t="shared" si="3"/>
        <v>392.2217</v>
      </c>
      <c r="W30">
        <v>0.48028199999999999</v>
      </c>
      <c r="X30">
        <v>192.99199999999999</v>
      </c>
      <c r="Y30">
        <f t="shared" si="5"/>
        <v>592.99199999999996</v>
      </c>
      <c r="AA30" s="2"/>
      <c r="AB30" s="2"/>
      <c r="AC30" s="2"/>
      <c r="AD30" s="2">
        <v>0.48007899999999998</v>
      </c>
      <c r="AE30" s="2">
        <v>181.33189999999999</v>
      </c>
      <c r="AF30" s="2">
        <f t="shared" si="7"/>
        <v>781.33190000000002</v>
      </c>
      <c r="AK30">
        <v>0.48094500000000001</v>
      </c>
      <c r="AL30">
        <v>306.98610000000002</v>
      </c>
      <c r="AM30">
        <f t="shared" si="9"/>
        <v>506.98610000000002</v>
      </c>
      <c r="AQ30">
        <v>0.48005900000000001</v>
      </c>
      <c r="AR30">
        <v>261.04649999999998</v>
      </c>
      <c r="AW30">
        <v>0.47982999999999998</v>
      </c>
      <c r="AX30">
        <v>234.83940000000001</v>
      </c>
      <c r="AY30">
        <f t="shared" si="11"/>
        <v>484.83940000000001</v>
      </c>
      <c r="BA30" s="2"/>
      <c r="BB30" s="2"/>
      <c r="BC30" s="2"/>
      <c r="BD30" s="2">
        <v>0.47997099999999998</v>
      </c>
      <c r="BE30" s="2">
        <v>225.30709999999999</v>
      </c>
      <c r="BF30" s="2">
        <f t="shared" si="13"/>
        <v>725.30709999999999</v>
      </c>
      <c r="BH30" s="2"/>
      <c r="BI30" s="2"/>
      <c r="BJ30" s="2"/>
      <c r="BK30" s="2">
        <v>0.48015600000000003</v>
      </c>
      <c r="BL30" s="2">
        <v>205.74189999999999</v>
      </c>
      <c r="BM30" s="2">
        <f t="shared" si="15"/>
        <v>955.74189999999999</v>
      </c>
    </row>
    <row r="31" spans="1:65" x14ac:dyDescent="0.25">
      <c r="A31" s="2"/>
      <c r="B31" s="2"/>
      <c r="C31" s="2">
        <f>'[1]Isotherm data'!B81</f>
        <v>0.47006599999999998</v>
      </c>
      <c r="D31" s="2">
        <f>'[1]Isotherm data'!C81</f>
        <v>288.62259999999998</v>
      </c>
      <c r="I31">
        <v>0.47055900000000001</v>
      </c>
      <c r="J31">
        <v>196.3339</v>
      </c>
      <c r="K31">
        <f t="shared" si="1"/>
        <v>296.33389999999997</v>
      </c>
      <c r="P31">
        <v>0.47067399999999998</v>
      </c>
      <c r="Q31">
        <v>188.98689999999999</v>
      </c>
      <c r="R31">
        <f t="shared" si="3"/>
        <v>388.98689999999999</v>
      </c>
      <c r="W31">
        <v>0.47048600000000002</v>
      </c>
      <c r="X31">
        <v>185.00839999999999</v>
      </c>
      <c r="Y31">
        <f t="shared" si="5"/>
        <v>585.00839999999994</v>
      </c>
      <c r="AA31" s="2"/>
      <c r="AB31" s="2"/>
      <c r="AC31" s="2"/>
      <c r="AD31" s="2">
        <v>0.46964099999999998</v>
      </c>
      <c r="AE31" s="2">
        <v>178.75380000000001</v>
      </c>
      <c r="AF31" s="2">
        <f t="shared" si="7"/>
        <v>778.75379999999996</v>
      </c>
      <c r="AK31">
        <v>0.47099999999999997</v>
      </c>
      <c r="AL31">
        <v>303.93180000000001</v>
      </c>
      <c r="AM31">
        <f t="shared" si="9"/>
        <v>503.93180000000001</v>
      </c>
      <c r="AQ31">
        <v>0.470107</v>
      </c>
      <c r="AR31">
        <v>258.13619999999997</v>
      </c>
      <c r="AW31">
        <v>0.46981499999999998</v>
      </c>
      <c r="AX31">
        <v>232.1276</v>
      </c>
      <c r="AY31">
        <f t="shared" si="11"/>
        <v>482.12760000000003</v>
      </c>
      <c r="BA31" s="2"/>
      <c r="BB31" s="2"/>
      <c r="BC31" s="2"/>
      <c r="BD31" s="2">
        <v>0.46989199999999998</v>
      </c>
      <c r="BE31" s="2">
        <v>222.71600000000001</v>
      </c>
      <c r="BF31" s="2">
        <f t="shared" si="13"/>
        <v>722.71600000000001</v>
      </c>
      <c r="BH31" s="2"/>
      <c r="BI31" s="2"/>
      <c r="BJ31" s="2"/>
      <c r="BK31" s="2">
        <v>0.47005200000000003</v>
      </c>
      <c r="BL31" s="2">
        <v>203.5256</v>
      </c>
      <c r="BM31" s="2">
        <f t="shared" si="15"/>
        <v>953.52559999999994</v>
      </c>
    </row>
    <row r="32" spans="1:65" x14ac:dyDescent="0.25">
      <c r="A32" s="2"/>
      <c r="B32" s="2"/>
      <c r="C32" s="2">
        <f>'[1]Isotherm data'!B82</f>
        <v>0.46051799999999998</v>
      </c>
      <c r="D32" s="2">
        <f>'[1]Isotherm data'!C82</f>
        <v>285.02120000000002</v>
      </c>
      <c r="I32">
        <v>0.46098899999999998</v>
      </c>
      <c r="J32">
        <v>188.22749999999999</v>
      </c>
      <c r="K32">
        <f t="shared" si="1"/>
        <v>288.22749999999996</v>
      </c>
      <c r="P32">
        <v>0.460449</v>
      </c>
      <c r="Q32">
        <v>184.33949999999999</v>
      </c>
      <c r="R32">
        <f t="shared" si="3"/>
        <v>384.33949999999999</v>
      </c>
      <c r="W32">
        <v>0.460816</v>
      </c>
      <c r="X32">
        <v>177.43209999999999</v>
      </c>
      <c r="Y32">
        <f t="shared" si="5"/>
        <v>577.43209999999999</v>
      </c>
      <c r="AA32" s="2"/>
      <c r="AB32" s="2"/>
      <c r="AC32" s="2"/>
      <c r="AD32" s="2">
        <v>0.45971899999999999</v>
      </c>
      <c r="AE32" s="2">
        <v>176.22540000000001</v>
      </c>
      <c r="AF32" s="2">
        <f t="shared" si="7"/>
        <v>776.22540000000004</v>
      </c>
      <c r="AK32">
        <v>0.46083499999999999</v>
      </c>
      <c r="AL32">
        <v>300.81139999999999</v>
      </c>
      <c r="AM32">
        <f t="shared" si="9"/>
        <v>500.81139999999999</v>
      </c>
      <c r="AQ32">
        <v>0.46040399999999998</v>
      </c>
      <c r="AR32">
        <v>255.23249999999999</v>
      </c>
      <c r="AW32">
        <v>0.45987099999999997</v>
      </c>
      <c r="AX32">
        <v>229.5728</v>
      </c>
      <c r="AY32">
        <f t="shared" si="11"/>
        <v>479.57280000000003</v>
      </c>
      <c r="BA32" s="2"/>
      <c r="BB32" s="2"/>
      <c r="BC32" s="2"/>
      <c r="BD32" s="2">
        <v>0.45957700000000001</v>
      </c>
      <c r="BE32" s="2">
        <v>220.0967</v>
      </c>
      <c r="BF32" s="2">
        <f t="shared" si="13"/>
        <v>720.09670000000006</v>
      </c>
      <c r="BH32" s="2"/>
      <c r="BI32" s="2"/>
      <c r="BJ32" s="2"/>
      <c r="BK32" s="2">
        <v>0.45984399999999997</v>
      </c>
      <c r="BL32" s="2">
        <v>201.2133</v>
      </c>
      <c r="BM32" s="2">
        <f t="shared" si="15"/>
        <v>951.2133</v>
      </c>
    </row>
    <row r="33" spans="1:65" x14ac:dyDescent="0.25">
      <c r="A33" s="2"/>
      <c r="C33" s="2">
        <f>'[1]Isotherm data'!B83</f>
        <v>0.44989800000000002</v>
      </c>
      <c r="D33" s="2">
        <f>'[1]Isotherm data'!C83</f>
        <v>282.13</v>
      </c>
      <c r="I33">
        <v>0.45060099999999997</v>
      </c>
      <c r="J33">
        <v>184.7885</v>
      </c>
      <c r="K33">
        <f t="shared" si="1"/>
        <v>284.7885</v>
      </c>
      <c r="P33">
        <v>0.45023299999999999</v>
      </c>
      <c r="Q33">
        <v>181.68010000000001</v>
      </c>
      <c r="R33">
        <f t="shared" si="3"/>
        <v>381.68010000000004</v>
      </c>
      <c r="W33">
        <v>0.45019500000000001</v>
      </c>
      <c r="X33">
        <v>174.42019999999999</v>
      </c>
      <c r="Y33">
        <f t="shared" si="5"/>
        <v>574.42020000000002</v>
      </c>
      <c r="AA33" s="2"/>
      <c r="AB33" s="2"/>
      <c r="AC33" s="2"/>
      <c r="AD33" s="2">
        <v>0.450706</v>
      </c>
      <c r="AE33" s="2">
        <v>172.625</v>
      </c>
      <c r="AF33" s="2">
        <f t="shared" si="7"/>
        <v>772.625</v>
      </c>
      <c r="AK33">
        <v>0.451011</v>
      </c>
      <c r="AL33">
        <v>297.66890000000001</v>
      </c>
      <c r="AM33">
        <f t="shared" si="9"/>
        <v>497.66890000000001</v>
      </c>
      <c r="AQ33">
        <v>0.45030999999999999</v>
      </c>
      <c r="AR33">
        <v>252.09610000000001</v>
      </c>
      <c r="AW33">
        <v>0.44963999999999998</v>
      </c>
      <c r="AX33">
        <v>227.06829999999999</v>
      </c>
      <c r="AY33">
        <f t="shared" si="11"/>
        <v>477.06830000000002</v>
      </c>
      <c r="BA33" s="2"/>
      <c r="BB33" s="2"/>
      <c r="BC33" s="2"/>
      <c r="BD33" s="2">
        <v>0.44946700000000001</v>
      </c>
      <c r="BE33" s="2">
        <v>217.3792</v>
      </c>
      <c r="BF33" s="2">
        <f t="shared" si="13"/>
        <v>717.37919999999997</v>
      </c>
      <c r="BH33" s="2"/>
      <c r="BK33" s="2">
        <v>0.45034200000000002</v>
      </c>
      <c r="BL33" s="2">
        <v>198.761</v>
      </c>
      <c r="BM33" s="2">
        <f t="shared" si="15"/>
        <v>948.76099999999997</v>
      </c>
    </row>
    <row r="34" spans="1:65" x14ac:dyDescent="0.25">
      <c r="A34" s="2"/>
      <c r="C34" s="2">
        <f>'[1]Isotherm data'!B84</f>
        <v>0.43953799999999998</v>
      </c>
      <c r="D34" s="2">
        <f>'[1]Isotherm data'!C84</f>
        <v>279.53149999999999</v>
      </c>
      <c r="I34">
        <v>0.43898700000000002</v>
      </c>
      <c r="J34">
        <v>182.4606</v>
      </c>
      <c r="K34">
        <f t="shared" si="1"/>
        <v>282.4606</v>
      </c>
      <c r="P34">
        <v>0.43949199999999999</v>
      </c>
      <c r="Q34">
        <v>179.4693</v>
      </c>
      <c r="R34">
        <f t="shared" si="3"/>
        <v>379.46929999999998</v>
      </c>
      <c r="W34">
        <v>0.441166</v>
      </c>
      <c r="X34">
        <v>172.2193</v>
      </c>
      <c r="Y34">
        <f t="shared" si="5"/>
        <v>572.21929999999998</v>
      </c>
      <c r="AA34" s="2"/>
      <c r="AB34" s="2"/>
      <c r="AC34" s="2"/>
      <c r="AD34" s="2">
        <v>0.44008999999999998</v>
      </c>
      <c r="AE34" s="2">
        <v>167.64070000000001</v>
      </c>
      <c r="AF34" s="2">
        <f t="shared" si="7"/>
        <v>767.64070000000004</v>
      </c>
      <c r="AK34">
        <v>0.44014300000000001</v>
      </c>
      <c r="AL34">
        <v>293.74329999999998</v>
      </c>
      <c r="AM34">
        <f t="shared" si="9"/>
        <v>493.74329999999998</v>
      </c>
      <c r="AQ34">
        <v>0.44037500000000002</v>
      </c>
      <c r="AR34">
        <v>248.80590000000001</v>
      </c>
      <c r="AW34">
        <v>0.43981799999999999</v>
      </c>
      <c r="AX34">
        <v>224.32230000000001</v>
      </c>
      <c r="AY34">
        <f t="shared" si="11"/>
        <v>474.32230000000004</v>
      </c>
      <c r="BA34" s="2"/>
      <c r="BB34" s="2"/>
      <c r="BC34" s="2"/>
      <c r="BD34" s="2">
        <v>0.43970300000000001</v>
      </c>
      <c r="BE34" s="2">
        <v>214.6403</v>
      </c>
      <c r="BF34" s="2">
        <f t="shared" si="13"/>
        <v>714.64030000000002</v>
      </c>
      <c r="BH34" s="2"/>
      <c r="BK34" s="2">
        <v>0.44077499999999997</v>
      </c>
      <c r="BL34" s="2">
        <v>195.93989999999999</v>
      </c>
      <c r="BM34" s="2">
        <f t="shared" si="15"/>
        <v>945.93989999999997</v>
      </c>
    </row>
    <row r="35" spans="1:65" x14ac:dyDescent="0.25">
      <c r="A35" s="2"/>
      <c r="C35" s="2">
        <f>'[1]Isotherm data'!B85</f>
        <v>0.43111899999999997</v>
      </c>
      <c r="D35" s="2">
        <f>'[1]Isotherm data'!C85</f>
        <v>277.61349999999999</v>
      </c>
      <c r="I35">
        <v>0.43065999999999999</v>
      </c>
      <c r="J35">
        <v>181.02250000000001</v>
      </c>
      <c r="K35">
        <f t="shared" si="1"/>
        <v>281.02250000000004</v>
      </c>
      <c r="P35">
        <v>0.43062099999999998</v>
      </c>
      <c r="Q35">
        <v>177.91050000000001</v>
      </c>
      <c r="R35">
        <f t="shared" si="3"/>
        <v>377.91050000000001</v>
      </c>
      <c r="W35">
        <v>0.43031399999999997</v>
      </c>
      <c r="X35">
        <v>169.81129999999999</v>
      </c>
      <c r="Y35">
        <f t="shared" si="5"/>
        <v>569.81129999999996</v>
      </c>
      <c r="AA35" s="2"/>
      <c r="AB35" s="2"/>
      <c r="AC35" s="2"/>
      <c r="AD35" s="2">
        <v>0.43012800000000001</v>
      </c>
      <c r="AE35" s="2">
        <v>164.7022</v>
      </c>
      <c r="AF35" s="2">
        <f t="shared" si="7"/>
        <v>764.70219999999995</v>
      </c>
      <c r="AK35">
        <v>0.43056699999999998</v>
      </c>
      <c r="AL35">
        <v>290.95139999999998</v>
      </c>
      <c r="AM35">
        <f t="shared" si="9"/>
        <v>490.95139999999998</v>
      </c>
      <c r="AQ35">
        <v>0.430365</v>
      </c>
      <c r="AR35">
        <v>245.458</v>
      </c>
      <c r="AW35">
        <v>0.42985200000000001</v>
      </c>
      <c r="AX35">
        <v>221.6181</v>
      </c>
      <c r="AY35">
        <f t="shared" si="11"/>
        <v>471.61810000000003</v>
      </c>
      <c r="BA35" s="2"/>
      <c r="BB35" s="2"/>
      <c r="BC35" s="2"/>
      <c r="BD35" s="2">
        <v>0.42967499999999997</v>
      </c>
      <c r="BE35" s="2">
        <v>211.88290000000001</v>
      </c>
      <c r="BF35" s="2">
        <f t="shared" si="13"/>
        <v>711.88290000000006</v>
      </c>
      <c r="BH35" s="2"/>
      <c r="BK35" s="2">
        <v>0.43070900000000001</v>
      </c>
      <c r="BL35" s="2">
        <v>193.1584</v>
      </c>
      <c r="BM35" s="2">
        <f t="shared" si="15"/>
        <v>943.15840000000003</v>
      </c>
    </row>
    <row r="36" spans="1:65" x14ac:dyDescent="0.25">
      <c r="A36" s="2"/>
      <c r="C36" s="2">
        <f>'[1]Isotherm data'!B86</f>
        <v>0.41960199999999997</v>
      </c>
      <c r="D36" s="2">
        <f>'[1]Isotherm data'!C86</f>
        <v>274.90629999999999</v>
      </c>
      <c r="I36">
        <v>0.42100700000000002</v>
      </c>
      <c r="J36">
        <v>179.2003</v>
      </c>
      <c r="K36">
        <f t="shared" si="1"/>
        <v>279.20029999999997</v>
      </c>
      <c r="P36">
        <v>0.41946699999999998</v>
      </c>
      <c r="Q36">
        <v>175.8331</v>
      </c>
      <c r="R36">
        <f t="shared" si="3"/>
        <v>375.8331</v>
      </c>
      <c r="W36">
        <v>0.420404</v>
      </c>
      <c r="X36">
        <v>167.7115</v>
      </c>
      <c r="Y36">
        <f t="shared" si="5"/>
        <v>567.7115</v>
      </c>
      <c r="AA36" s="2"/>
      <c r="AB36" s="2"/>
      <c r="AC36" s="2"/>
      <c r="AD36" s="2">
        <v>0.41956300000000002</v>
      </c>
      <c r="AE36" s="2">
        <v>162.14519999999999</v>
      </c>
      <c r="AF36" s="2">
        <f t="shared" si="7"/>
        <v>762.14519999999993</v>
      </c>
      <c r="AK36">
        <v>0.42047699999999999</v>
      </c>
      <c r="AL36">
        <v>288.09730000000002</v>
      </c>
      <c r="AM36">
        <f t="shared" si="9"/>
        <v>488.09730000000002</v>
      </c>
      <c r="AQ36">
        <v>0.420159</v>
      </c>
      <c r="AR36">
        <v>242.67850000000001</v>
      </c>
      <c r="AW36">
        <v>0.41977599999999998</v>
      </c>
      <c r="AX36">
        <v>219.11850000000001</v>
      </c>
      <c r="AY36">
        <f t="shared" si="11"/>
        <v>469.11850000000004</v>
      </c>
      <c r="BA36" s="2"/>
      <c r="BB36" s="2"/>
      <c r="BC36" s="2"/>
      <c r="BD36" s="2">
        <v>0.41962100000000002</v>
      </c>
      <c r="BE36" s="2">
        <v>209.39449999999999</v>
      </c>
      <c r="BF36" s="2">
        <f t="shared" si="13"/>
        <v>709.39449999999999</v>
      </c>
      <c r="BH36" s="2"/>
      <c r="BK36" s="2">
        <v>0.42074699999999998</v>
      </c>
      <c r="BL36" s="2">
        <v>190.42779999999999</v>
      </c>
      <c r="BM36" s="2">
        <f t="shared" si="15"/>
        <v>940.42779999999993</v>
      </c>
    </row>
    <row r="37" spans="1:65" x14ac:dyDescent="0.25">
      <c r="A37" s="2"/>
      <c r="C37" s="2">
        <f>'[1]Isotherm data'!B87</f>
        <v>0.41069499999999998</v>
      </c>
      <c r="D37" s="2">
        <f>'[1]Isotherm data'!C87</f>
        <v>273.07310000000001</v>
      </c>
      <c r="I37">
        <v>0.41115699999999999</v>
      </c>
      <c r="J37">
        <v>177.364</v>
      </c>
      <c r="K37">
        <f t="shared" si="1"/>
        <v>277.36400000000003</v>
      </c>
      <c r="P37">
        <v>0.41086099999999998</v>
      </c>
      <c r="Q37">
        <v>174.24350000000001</v>
      </c>
      <c r="R37">
        <f t="shared" si="3"/>
        <v>374.24350000000004</v>
      </c>
      <c r="W37">
        <v>0.409883</v>
      </c>
      <c r="X37">
        <v>165.7756</v>
      </c>
      <c r="Y37">
        <f t="shared" si="5"/>
        <v>565.77559999999994</v>
      </c>
      <c r="AA37" s="2"/>
      <c r="AB37" s="2"/>
      <c r="AC37" s="2"/>
      <c r="AD37" s="2">
        <v>0.41088799999999998</v>
      </c>
      <c r="AE37" s="2">
        <v>160.48830000000001</v>
      </c>
      <c r="AF37" s="2">
        <f t="shared" si="7"/>
        <v>760.48829999999998</v>
      </c>
      <c r="AK37">
        <v>0.410219</v>
      </c>
      <c r="AL37">
        <v>285.39240000000001</v>
      </c>
      <c r="AM37">
        <f t="shared" si="9"/>
        <v>485.39240000000001</v>
      </c>
      <c r="AQ37">
        <v>0.41010400000000002</v>
      </c>
      <c r="AR37">
        <v>240.0222</v>
      </c>
      <c r="AW37">
        <v>0.41105000000000003</v>
      </c>
      <c r="AX37">
        <v>217.10980000000001</v>
      </c>
      <c r="AY37">
        <f t="shared" si="11"/>
        <v>467.10980000000001</v>
      </c>
      <c r="BA37" s="2"/>
      <c r="BB37" s="2"/>
      <c r="BC37" s="2"/>
      <c r="BD37" s="2">
        <v>0.40915699999999999</v>
      </c>
      <c r="BE37" s="2">
        <v>207.11699999999999</v>
      </c>
      <c r="BF37" s="2">
        <f t="shared" si="13"/>
        <v>707.11699999999996</v>
      </c>
      <c r="BH37" s="2"/>
      <c r="BK37" s="2">
        <v>0.41047600000000001</v>
      </c>
      <c r="BL37" s="2">
        <v>187.98060000000001</v>
      </c>
      <c r="BM37" s="2">
        <f t="shared" si="15"/>
        <v>937.98059999999998</v>
      </c>
    </row>
    <row r="38" spans="1:65" x14ac:dyDescent="0.25">
      <c r="A38" s="2"/>
      <c r="C38" s="2">
        <f>'[1]Isotherm data'!B88</f>
        <v>0.39951700000000001</v>
      </c>
      <c r="D38" s="2">
        <f>'[1]Isotherm data'!C88</f>
        <v>270.56209999999999</v>
      </c>
      <c r="I38">
        <v>0.40120600000000001</v>
      </c>
      <c r="J38">
        <v>175.53</v>
      </c>
      <c r="K38">
        <f t="shared" si="1"/>
        <v>275.52999999999997</v>
      </c>
      <c r="P38">
        <v>0.39946700000000002</v>
      </c>
      <c r="Q38">
        <v>172.05350000000001</v>
      </c>
      <c r="R38">
        <f t="shared" si="3"/>
        <v>372.05349999999999</v>
      </c>
      <c r="W38">
        <v>0.40000400000000003</v>
      </c>
      <c r="X38">
        <v>163.8843</v>
      </c>
      <c r="Y38">
        <f t="shared" si="5"/>
        <v>563.88429999999994</v>
      </c>
      <c r="AA38" s="2"/>
      <c r="AB38" s="2"/>
      <c r="AC38" s="2"/>
      <c r="AD38" s="2">
        <v>0.400924</v>
      </c>
      <c r="AE38" s="2">
        <v>158.59710000000001</v>
      </c>
      <c r="AF38" s="2">
        <f t="shared" si="7"/>
        <v>758.59709999999995</v>
      </c>
      <c r="AK38">
        <v>0.400171</v>
      </c>
      <c r="AL38">
        <v>282.76819999999998</v>
      </c>
      <c r="AM38">
        <f t="shared" si="9"/>
        <v>482.76819999999998</v>
      </c>
      <c r="AQ38">
        <v>0.39969199999999999</v>
      </c>
      <c r="AR38">
        <v>237.51660000000001</v>
      </c>
      <c r="AW38">
        <v>0.39961999999999998</v>
      </c>
      <c r="AX38">
        <v>214.56540000000001</v>
      </c>
      <c r="AY38">
        <f t="shared" si="11"/>
        <v>464.56540000000001</v>
      </c>
      <c r="BA38" s="2"/>
      <c r="BB38" s="2"/>
      <c r="BC38" s="2"/>
      <c r="BD38" s="2">
        <v>0.40091199999999999</v>
      </c>
      <c r="BE38" s="2">
        <v>205.35769999999999</v>
      </c>
      <c r="BF38" s="2">
        <f t="shared" si="13"/>
        <v>705.35770000000002</v>
      </c>
      <c r="BH38" s="2"/>
      <c r="BK38" s="2">
        <v>0.40081499999999998</v>
      </c>
      <c r="BL38" s="2">
        <v>185.73769999999999</v>
      </c>
      <c r="BM38" s="2">
        <f t="shared" si="15"/>
        <v>935.73770000000002</v>
      </c>
    </row>
    <row r="39" spans="1:65" x14ac:dyDescent="0.25">
      <c r="A39" s="2"/>
      <c r="C39" s="2">
        <f>'[1]Isotherm data'!B90</f>
        <v>0.30010199999999998</v>
      </c>
      <c r="D39" s="2">
        <f>'[1]Isotherm data'!C90</f>
        <v>249.11580000000001</v>
      </c>
      <c r="I39">
        <v>0.29919499999999999</v>
      </c>
      <c r="J39">
        <v>158.04339999999999</v>
      </c>
      <c r="K39">
        <f t="shared" si="1"/>
        <v>258.04340000000002</v>
      </c>
      <c r="P39">
        <v>0.30088199999999998</v>
      </c>
      <c r="Q39">
        <v>155.0027</v>
      </c>
      <c r="R39">
        <f t="shared" si="3"/>
        <v>355.0027</v>
      </c>
      <c r="W39">
        <v>0.29983199999999999</v>
      </c>
      <c r="X39">
        <v>147.38030000000001</v>
      </c>
      <c r="Y39">
        <f t="shared" si="5"/>
        <v>547.38030000000003</v>
      </c>
      <c r="AA39" s="2"/>
      <c r="AB39" s="2"/>
      <c r="AC39" s="2"/>
      <c r="AD39" s="2">
        <v>0.30008000000000001</v>
      </c>
      <c r="AE39" s="2">
        <v>142.46729999999999</v>
      </c>
      <c r="AF39" s="2">
        <f t="shared" si="7"/>
        <v>742.46730000000002</v>
      </c>
      <c r="AK39">
        <v>0.29979600000000001</v>
      </c>
      <c r="AL39">
        <v>257.91090000000003</v>
      </c>
      <c r="AM39">
        <f t="shared" si="9"/>
        <v>457.91090000000003</v>
      </c>
      <c r="AQ39">
        <v>0.300118</v>
      </c>
      <c r="AR39">
        <v>214.5581</v>
      </c>
      <c r="AW39">
        <v>0.30076599999999998</v>
      </c>
      <c r="AX39">
        <v>194.1181</v>
      </c>
      <c r="AY39">
        <f t="shared" si="11"/>
        <v>444.11810000000003</v>
      </c>
      <c r="BA39" s="2"/>
      <c r="BB39" s="2"/>
      <c r="BC39" s="2"/>
      <c r="BD39" s="2">
        <v>0.30009400000000003</v>
      </c>
      <c r="BE39" s="2">
        <v>184.67949999999999</v>
      </c>
      <c r="BF39" s="2">
        <f t="shared" si="13"/>
        <v>684.67949999999996</v>
      </c>
      <c r="BH39" s="2"/>
      <c r="BK39" s="2">
        <v>0.30032399999999998</v>
      </c>
      <c r="BL39" s="2">
        <v>167.0582</v>
      </c>
      <c r="BM39" s="2">
        <f t="shared" si="15"/>
        <v>917.05819999999994</v>
      </c>
    </row>
    <row r="40" spans="1:65" x14ac:dyDescent="0.25">
      <c r="A40" s="2"/>
      <c r="C40" s="2">
        <f>'[1]Isotherm data'!B92</f>
        <v>0.19980600000000001</v>
      </c>
      <c r="D40" s="2">
        <f>'[1]Isotherm data'!C92</f>
        <v>226.37719999999999</v>
      </c>
      <c r="I40">
        <v>0.20042399999999999</v>
      </c>
      <c r="J40">
        <v>141.02680000000001</v>
      </c>
      <c r="K40">
        <f t="shared" si="1"/>
        <v>241.02680000000001</v>
      </c>
      <c r="P40">
        <v>0.200069</v>
      </c>
      <c r="Q40">
        <v>137.71129999999999</v>
      </c>
      <c r="R40">
        <f t="shared" si="3"/>
        <v>337.71129999999999</v>
      </c>
      <c r="W40">
        <v>0.20010900000000001</v>
      </c>
      <c r="X40">
        <v>131.18219999999999</v>
      </c>
      <c r="Y40">
        <f t="shared" si="5"/>
        <v>531.18219999999997</v>
      </c>
      <c r="AA40" s="2"/>
      <c r="AB40" s="2"/>
      <c r="AC40" s="2"/>
      <c r="AD40" s="2">
        <v>0.19942499999999999</v>
      </c>
      <c r="AE40" s="2">
        <v>126.94110000000001</v>
      </c>
      <c r="AF40" s="2">
        <f t="shared" si="7"/>
        <v>726.94110000000001</v>
      </c>
      <c r="AK40">
        <v>0.20093900000000001</v>
      </c>
      <c r="AL40">
        <v>233.108</v>
      </c>
      <c r="AM40">
        <f t="shared" si="9"/>
        <v>433.108</v>
      </c>
      <c r="AQ40">
        <v>0.19941300000000001</v>
      </c>
      <c r="AR40">
        <v>191.5616</v>
      </c>
      <c r="AW40">
        <v>0.200235</v>
      </c>
      <c r="AX40">
        <v>173.50129999999999</v>
      </c>
      <c r="AY40">
        <f t="shared" si="11"/>
        <v>423.50130000000001</v>
      </c>
      <c r="BA40" s="2"/>
      <c r="BB40" s="2"/>
      <c r="BC40" s="2"/>
      <c r="BD40" s="2">
        <v>0.19956599999999999</v>
      </c>
      <c r="BE40" s="2">
        <v>164.48009999999999</v>
      </c>
      <c r="BF40" s="2">
        <f t="shared" si="13"/>
        <v>664.48009999999999</v>
      </c>
      <c r="BH40" s="2"/>
      <c r="BK40" s="2">
        <v>0.19932</v>
      </c>
      <c r="BL40" s="2">
        <v>148.88329999999999</v>
      </c>
      <c r="BM40" s="2">
        <f t="shared" si="15"/>
        <v>898.88329999999996</v>
      </c>
    </row>
    <row r="41" spans="1:65" x14ac:dyDescent="0.25">
      <c r="A41" s="2"/>
      <c r="C41" s="2">
        <f>'[1]Isotherm data'!B94</f>
        <v>0.10013</v>
      </c>
      <c r="D41" s="2">
        <f>'[1]Isotherm data'!C94</f>
        <v>197.7373</v>
      </c>
      <c r="I41">
        <v>9.9350900000000006E-2</v>
      </c>
      <c r="J41">
        <v>119.9729</v>
      </c>
      <c r="K41">
        <f t="shared" si="1"/>
        <v>219.97289999999998</v>
      </c>
      <c r="P41">
        <v>0.10006</v>
      </c>
      <c r="Q41">
        <v>117.724</v>
      </c>
      <c r="R41">
        <f t="shared" si="3"/>
        <v>317.72399999999999</v>
      </c>
      <c r="W41">
        <v>9.9561700000000003E-2</v>
      </c>
      <c r="X41">
        <v>111.8109</v>
      </c>
      <c r="Y41">
        <f t="shared" si="5"/>
        <v>511.8109</v>
      </c>
      <c r="AA41" s="2"/>
      <c r="AD41" s="2">
        <v>9.92648E-2</v>
      </c>
      <c r="AE41" s="2">
        <v>109.0772</v>
      </c>
      <c r="AF41" s="2">
        <f t="shared" si="7"/>
        <v>709.07719999999995</v>
      </c>
      <c r="AK41">
        <v>0.100712</v>
      </c>
      <c r="AL41">
        <v>201.85329999999999</v>
      </c>
      <c r="AM41">
        <f t="shared" si="9"/>
        <v>401.85329999999999</v>
      </c>
      <c r="AQ41">
        <v>9.9848599999999996E-2</v>
      </c>
      <c r="AR41">
        <v>164.0316</v>
      </c>
      <c r="AW41">
        <v>0.100269</v>
      </c>
      <c r="AX41">
        <v>148.85929999999999</v>
      </c>
      <c r="AY41">
        <f t="shared" si="11"/>
        <v>398.85929999999996</v>
      </c>
      <c r="BA41" s="2"/>
      <c r="BD41" s="2">
        <v>0.100424</v>
      </c>
      <c r="BE41" s="2">
        <v>140.89570000000001</v>
      </c>
      <c r="BF41" s="2">
        <f t="shared" si="13"/>
        <v>640.89570000000003</v>
      </c>
      <c r="BH41" s="2"/>
      <c r="BK41" s="2">
        <v>9.9632700000000005E-2</v>
      </c>
      <c r="BL41" s="2">
        <v>127.9041</v>
      </c>
      <c r="BM41" s="2">
        <f t="shared" si="15"/>
        <v>877.90409999999997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opLeftCell="J1" workbookViewId="0">
      <selection activeCell="AL5" sqref="AL5"/>
    </sheetView>
  </sheetViews>
  <sheetFormatPr defaultRowHeight="15" x14ac:dyDescent="0.25"/>
  <sheetData>
    <row r="1" spans="1:38" x14ac:dyDescent="0.25">
      <c r="A1" t="s">
        <v>0</v>
      </c>
      <c r="D1" t="s">
        <v>13</v>
      </c>
      <c r="H1" t="s">
        <v>6</v>
      </c>
      <c r="L1" t="s">
        <v>11</v>
      </c>
      <c r="P1" t="s">
        <v>12</v>
      </c>
      <c r="T1" t="s">
        <v>1</v>
      </c>
      <c r="X1" t="s">
        <v>15</v>
      </c>
      <c r="AB1" t="s">
        <v>16</v>
      </c>
      <c r="AF1" t="s">
        <v>17</v>
      </c>
      <c r="AJ1" t="s">
        <v>18</v>
      </c>
    </row>
    <row r="2" spans="1:38" x14ac:dyDescent="0.25">
      <c r="A2" t="s">
        <v>7</v>
      </c>
      <c r="B2" t="s">
        <v>9</v>
      </c>
      <c r="D2" t="s">
        <v>7</v>
      </c>
      <c r="E2" t="s">
        <v>9</v>
      </c>
      <c r="H2" t="s">
        <v>7</v>
      </c>
      <c r="I2" t="s">
        <v>9</v>
      </c>
      <c r="L2" t="s">
        <v>7</v>
      </c>
      <c r="M2" t="s">
        <v>9</v>
      </c>
      <c r="P2" t="s">
        <v>7</v>
      </c>
      <c r="Q2" t="s">
        <v>9</v>
      </c>
      <c r="T2" t="s">
        <v>7</v>
      </c>
      <c r="U2" t="s">
        <v>9</v>
      </c>
      <c r="X2" t="s">
        <v>7</v>
      </c>
      <c r="Y2" t="s">
        <v>9</v>
      </c>
      <c r="AB2" t="s">
        <v>7</v>
      </c>
      <c r="AC2" t="s">
        <v>9</v>
      </c>
      <c r="AF2" t="s">
        <v>7</v>
      </c>
      <c r="AG2" t="s">
        <v>9</v>
      </c>
      <c r="AJ2" t="s">
        <v>7</v>
      </c>
      <c r="AK2" t="s">
        <v>9</v>
      </c>
    </row>
    <row r="3" spans="1:38" x14ac:dyDescent="0.25">
      <c r="A3" t="s">
        <v>10</v>
      </c>
      <c r="D3" t="s">
        <v>10</v>
      </c>
      <c r="H3" t="s">
        <v>10</v>
      </c>
      <c r="L3" t="s">
        <v>10</v>
      </c>
      <c r="P3" t="s">
        <v>10</v>
      </c>
      <c r="T3" t="s">
        <v>10</v>
      </c>
      <c r="X3" t="s">
        <v>10</v>
      </c>
      <c r="AB3" t="s">
        <v>10</v>
      </c>
      <c r="AF3" t="s">
        <v>10</v>
      </c>
      <c r="AJ3" t="s">
        <v>10</v>
      </c>
    </row>
    <row r="5" spans="1:38" x14ac:dyDescent="0.25">
      <c r="A5">
        <v>1.6888000000000001</v>
      </c>
      <c r="B5">
        <v>0.30739</v>
      </c>
      <c r="D5">
        <v>1.8113999999999999</v>
      </c>
      <c r="E5">
        <v>0.10602</v>
      </c>
      <c r="F5">
        <f>E5+6.5</f>
        <v>6.60602</v>
      </c>
      <c r="H5" s="3">
        <v>1.8123</v>
      </c>
      <c r="I5">
        <v>8.0906000000000006E-2</v>
      </c>
      <c r="J5">
        <f>I5+4</f>
        <v>4.0809059999999997</v>
      </c>
      <c r="L5">
        <v>1.8110999999999999</v>
      </c>
      <c r="M5">
        <v>7.1052000000000004E-2</v>
      </c>
      <c r="N5">
        <f>M5+9</f>
        <v>9.0710519999999999</v>
      </c>
      <c r="P5">
        <v>1.8087</v>
      </c>
      <c r="Q5">
        <v>7.5375999999999999E-2</v>
      </c>
      <c r="R5">
        <f>Q5+13.5</f>
        <v>13.575376</v>
      </c>
      <c r="T5" s="3">
        <v>1.6908000000000001</v>
      </c>
      <c r="U5">
        <v>0.28756999999999999</v>
      </c>
      <c r="V5">
        <f>U5+8</f>
        <v>8.2875700000000005</v>
      </c>
      <c r="X5">
        <v>1.8101</v>
      </c>
      <c r="Y5">
        <v>0.14566999999999999</v>
      </c>
      <c r="Z5">
        <f>Y5+10</f>
        <v>10.145670000000001</v>
      </c>
      <c r="AB5">
        <v>1.8132999999999999</v>
      </c>
      <c r="AC5">
        <v>0.11854000000000001</v>
      </c>
      <c r="AD5">
        <f>AC5+10</f>
        <v>10.118539999999999</v>
      </c>
      <c r="AF5">
        <v>1.8120000000000001</v>
      </c>
      <c r="AG5">
        <v>0.11502</v>
      </c>
      <c r="AH5">
        <f>AG5+20</f>
        <v>20.115020000000001</v>
      </c>
      <c r="AJ5">
        <v>1.8093999999999999</v>
      </c>
      <c r="AK5">
        <v>0.12955</v>
      </c>
      <c r="AL5">
        <f>AK5+30</f>
        <v>30.129549999999998</v>
      </c>
    </row>
    <row r="6" spans="1:38" x14ac:dyDescent="0.25">
      <c r="A6">
        <v>2.1869000000000001</v>
      </c>
      <c r="B6">
        <v>0.18079999999999999</v>
      </c>
      <c r="D6">
        <v>2.3222999999999998</v>
      </c>
      <c r="E6">
        <v>5.2270999999999998E-2</v>
      </c>
      <c r="F6">
        <f t="shared" ref="F6:F39" si="0">E6+6.5</f>
        <v>6.5522710000000002</v>
      </c>
      <c r="H6" s="3">
        <v>2.3262</v>
      </c>
      <c r="I6">
        <v>5.6973000000000003E-2</v>
      </c>
      <c r="J6">
        <f t="shared" ref="J6:J39" si="1">I6+4</f>
        <v>4.0569730000000002</v>
      </c>
      <c r="L6">
        <v>2.3233000000000001</v>
      </c>
      <c r="M6">
        <v>3.4254E-2</v>
      </c>
      <c r="N6">
        <f t="shared" ref="N6:N39" si="2">M6+9</f>
        <v>9.0342540000000007</v>
      </c>
      <c r="P6">
        <v>2.3222999999999998</v>
      </c>
      <c r="Q6">
        <v>6.2425000000000001E-2</v>
      </c>
      <c r="R6">
        <f t="shared" ref="R6:R39" si="3">Q6+13.5</f>
        <v>13.562424999999999</v>
      </c>
      <c r="T6" s="3">
        <v>2.1888000000000001</v>
      </c>
      <c r="U6">
        <v>0.16442999999999999</v>
      </c>
      <c r="V6">
        <f t="shared" ref="V6:V39" si="4">U6+8</f>
        <v>8.1644299999999994</v>
      </c>
      <c r="X6">
        <v>2.3224</v>
      </c>
      <c r="Y6">
        <v>7.4422000000000002E-2</v>
      </c>
      <c r="Z6">
        <f t="shared" ref="Z6:Z39" si="5">Y6+10</f>
        <v>10.074422</v>
      </c>
      <c r="AB6">
        <v>2.3262999999999998</v>
      </c>
      <c r="AC6">
        <v>5.8812000000000003E-2</v>
      </c>
      <c r="AD6">
        <f t="shared" ref="AD6:AD39" si="6">AC6+10</f>
        <v>10.058812</v>
      </c>
      <c r="AF6">
        <v>2.3227000000000002</v>
      </c>
      <c r="AG6">
        <v>7.2558999999999998E-2</v>
      </c>
      <c r="AH6">
        <f t="shared" ref="AH6:AH39" si="7">AG6+20</f>
        <v>20.072558999999998</v>
      </c>
      <c r="AJ6">
        <v>2.3227000000000002</v>
      </c>
      <c r="AK6">
        <v>0.1099</v>
      </c>
      <c r="AL6">
        <f t="shared" ref="AL6:AL39" si="8">AK6+30</f>
        <v>30.1099</v>
      </c>
    </row>
    <row r="7" spans="1:38" x14ac:dyDescent="0.25">
      <c r="A7">
        <v>2.7372999999999998</v>
      </c>
      <c r="B7">
        <v>0.12679000000000001</v>
      </c>
      <c r="D7">
        <v>2.9062000000000001</v>
      </c>
      <c r="E7">
        <v>4.1445000000000003E-2</v>
      </c>
      <c r="F7">
        <f t="shared" si="0"/>
        <v>6.5414450000000004</v>
      </c>
      <c r="H7" s="3">
        <v>2.9049</v>
      </c>
      <c r="I7">
        <v>5.6952999999999997E-2</v>
      </c>
      <c r="J7">
        <f t="shared" si="1"/>
        <v>4.056953</v>
      </c>
      <c r="L7">
        <v>2.9037999999999999</v>
      </c>
      <c r="M7">
        <v>3.7496000000000002E-2</v>
      </c>
      <c r="N7">
        <f t="shared" si="2"/>
        <v>9.0374960000000009</v>
      </c>
      <c r="P7">
        <v>2.9077000000000002</v>
      </c>
      <c r="Q7">
        <v>8.3844000000000002E-2</v>
      </c>
      <c r="R7">
        <f t="shared" si="3"/>
        <v>13.583843999999999</v>
      </c>
      <c r="T7" s="3">
        <v>2.7359</v>
      </c>
      <c r="U7">
        <v>0.13124</v>
      </c>
      <c r="V7">
        <f t="shared" si="4"/>
        <v>8.13124</v>
      </c>
      <c r="X7">
        <v>2.9035000000000002</v>
      </c>
      <c r="Y7">
        <v>7.4168999999999999E-2</v>
      </c>
      <c r="Z7">
        <f t="shared" si="5"/>
        <v>10.074168999999999</v>
      </c>
      <c r="AB7">
        <v>2.9051</v>
      </c>
      <c r="AC7">
        <v>5.6075E-2</v>
      </c>
      <c r="AD7">
        <f t="shared" si="6"/>
        <v>10.056075</v>
      </c>
      <c r="AF7">
        <v>2.9077000000000002</v>
      </c>
      <c r="AG7">
        <v>8.2619999999999999E-2</v>
      </c>
      <c r="AH7">
        <f t="shared" si="7"/>
        <v>20.082619999999999</v>
      </c>
      <c r="AJ7">
        <v>2.9081000000000001</v>
      </c>
      <c r="AK7">
        <v>0.13435</v>
      </c>
      <c r="AL7">
        <f t="shared" si="8"/>
        <v>30.134350000000001</v>
      </c>
    </row>
    <row r="8" spans="1:38" x14ac:dyDescent="0.25">
      <c r="A8">
        <v>3.2578</v>
      </c>
      <c r="B8">
        <v>0.12640000000000001</v>
      </c>
      <c r="D8">
        <v>3.2654999999999998</v>
      </c>
      <c r="E8">
        <v>6.9153000000000006E-2</v>
      </c>
      <c r="F8">
        <f t="shared" si="0"/>
        <v>6.569153</v>
      </c>
      <c r="H8" s="3">
        <v>3.2582</v>
      </c>
      <c r="I8">
        <v>0.10886</v>
      </c>
      <c r="J8">
        <f t="shared" si="1"/>
        <v>4.10886</v>
      </c>
      <c r="L8">
        <v>3.2566000000000002</v>
      </c>
      <c r="M8">
        <v>0.11905</v>
      </c>
      <c r="N8">
        <f t="shared" si="2"/>
        <v>9.1190499999999997</v>
      </c>
      <c r="P8">
        <v>3.2635000000000001</v>
      </c>
      <c r="Q8">
        <v>0.17996000000000001</v>
      </c>
      <c r="R8">
        <f t="shared" si="3"/>
        <v>13.679959999999999</v>
      </c>
      <c r="T8" s="3">
        <v>3.2584</v>
      </c>
      <c r="U8">
        <v>0.156</v>
      </c>
      <c r="V8">
        <f t="shared" si="4"/>
        <v>8.1560000000000006</v>
      </c>
      <c r="X8">
        <v>3.2563</v>
      </c>
      <c r="Y8">
        <v>8.2377000000000006E-2</v>
      </c>
      <c r="Z8">
        <f t="shared" si="5"/>
        <v>10.082376999999999</v>
      </c>
      <c r="AB8">
        <v>3.2595000000000001</v>
      </c>
      <c r="AC8">
        <v>8.8459999999999997E-2</v>
      </c>
      <c r="AD8">
        <f t="shared" si="6"/>
        <v>10.08846</v>
      </c>
      <c r="AF8">
        <v>3.2572000000000001</v>
      </c>
      <c r="AG8">
        <v>8.8336999999999999E-2</v>
      </c>
      <c r="AH8">
        <f t="shared" si="7"/>
        <v>20.088336999999999</v>
      </c>
      <c r="AJ8">
        <v>3.2616000000000001</v>
      </c>
      <c r="AK8">
        <v>0.29188999999999998</v>
      </c>
      <c r="AL8">
        <f t="shared" si="8"/>
        <v>30.291889999999999</v>
      </c>
    </row>
    <row r="9" spans="1:38" x14ac:dyDescent="0.25">
      <c r="A9">
        <v>3.3311000000000002</v>
      </c>
      <c r="B9">
        <v>4.8018999999999999E-2</v>
      </c>
      <c r="D9">
        <v>3.3380999999999998</v>
      </c>
      <c r="E9">
        <v>7.1456000000000006E-2</v>
      </c>
      <c r="F9">
        <f t="shared" si="0"/>
        <v>6.5714560000000004</v>
      </c>
      <c r="H9" s="3">
        <v>3.3311999999999999</v>
      </c>
      <c r="I9">
        <v>7.4499999999999997E-2</v>
      </c>
      <c r="J9">
        <f t="shared" si="1"/>
        <v>4.0744999999999996</v>
      </c>
      <c r="L9">
        <v>3.3311000000000002</v>
      </c>
      <c r="M9">
        <v>8.4978999999999999E-2</v>
      </c>
      <c r="N9">
        <f t="shared" si="2"/>
        <v>9.0849790000000006</v>
      </c>
      <c r="P9">
        <v>3.3317000000000001</v>
      </c>
      <c r="Q9">
        <v>0.17965</v>
      </c>
      <c r="R9">
        <f t="shared" si="3"/>
        <v>13.679650000000001</v>
      </c>
      <c r="T9" s="3">
        <v>3.3325999999999998</v>
      </c>
      <c r="U9">
        <v>0.15709000000000001</v>
      </c>
      <c r="V9">
        <f t="shared" si="4"/>
        <v>8.1570900000000002</v>
      </c>
      <c r="X9">
        <v>3.331</v>
      </c>
      <c r="Y9">
        <v>0.16350999999999999</v>
      </c>
      <c r="Z9">
        <f t="shared" si="5"/>
        <v>10.16351</v>
      </c>
      <c r="AB9">
        <v>3.3331</v>
      </c>
      <c r="AC9">
        <v>0.10988000000000001</v>
      </c>
      <c r="AD9">
        <f t="shared" si="6"/>
        <v>10.10988</v>
      </c>
      <c r="AF9">
        <v>3.3256000000000001</v>
      </c>
      <c r="AG9">
        <v>9.8094000000000001E-2</v>
      </c>
      <c r="AH9">
        <f t="shared" si="7"/>
        <v>20.098094</v>
      </c>
      <c r="AJ9">
        <v>3.3346</v>
      </c>
      <c r="AK9">
        <v>0.30887999999999999</v>
      </c>
      <c r="AL9">
        <f t="shared" si="8"/>
        <v>30.308879999999998</v>
      </c>
    </row>
    <row r="10" spans="1:38" x14ac:dyDescent="0.25">
      <c r="A10">
        <v>3.4079999999999999</v>
      </c>
      <c r="B10">
        <v>0.14982999999999999</v>
      </c>
      <c r="D10">
        <v>3.4115000000000002</v>
      </c>
      <c r="E10">
        <v>7.4193999999999996E-2</v>
      </c>
      <c r="F10">
        <f t="shared" si="0"/>
        <v>6.5741940000000003</v>
      </c>
      <c r="H10" s="3">
        <v>3.4055</v>
      </c>
      <c r="I10">
        <v>7.4154999999999999E-2</v>
      </c>
      <c r="J10">
        <f t="shared" si="1"/>
        <v>4.0741550000000002</v>
      </c>
      <c r="L10">
        <v>3.4079000000000002</v>
      </c>
      <c r="M10">
        <v>0.18309</v>
      </c>
      <c r="N10">
        <f t="shared" si="2"/>
        <v>9.18309</v>
      </c>
      <c r="P10">
        <v>3.4039999999999999</v>
      </c>
      <c r="Q10">
        <v>0.36508000000000002</v>
      </c>
      <c r="R10">
        <f t="shared" si="3"/>
        <v>13.865080000000001</v>
      </c>
      <c r="T10" s="3">
        <v>3.4091</v>
      </c>
      <c r="U10">
        <v>0.21984000000000001</v>
      </c>
      <c r="V10">
        <f t="shared" si="4"/>
        <v>8.2198399999999996</v>
      </c>
      <c r="X10">
        <v>3.4072</v>
      </c>
      <c r="Y10">
        <v>0.18518000000000001</v>
      </c>
      <c r="Z10">
        <f t="shared" si="5"/>
        <v>10.185180000000001</v>
      </c>
      <c r="AB10">
        <v>3.4037000000000002</v>
      </c>
      <c r="AC10">
        <v>0.16939000000000001</v>
      </c>
      <c r="AD10">
        <f t="shared" si="6"/>
        <v>10.16939</v>
      </c>
      <c r="AF10">
        <v>3.4024999999999999</v>
      </c>
      <c r="AG10">
        <v>0.20215</v>
      </c>
      <c r="AH10">
        <f t="shared" si="7"/>
        <v>20.20215</v>
      </c>
      <c r="AJ10">
        <v>3.4106999999999998</v>
      </c>
      <c r="AK10">
        <v>0.43608999999999998</v>
      </c>
      <c r="AL10">
        <f t="shared" si="8"/>
        <v>30.43609</v>
      </c>
    </row>
    <row r="11" spans="1:38" x14ac:dyDescent="0.25">
      <c r="A11">
        <v>3.4849000000000001</v>
      </c>
      <c r="B11">
        <v>0.11522</v>
      </c>
      <c r="D11">
        <v>3.4809000000000001</v>
      </c>
      <c r="E11">
        <v>6.6625E-3</v>
      </c>
      <c r="F11">
        <f t="shared" si="0"/>
        <v>6.5066625</v>
      </c>
      <c r="H11" s="3">
        <v>3.4828000000000001</v>
      </c>
      <c r="I11">
        <v>2.8931999999999999E-2</v>
      </c>
      <c r="J11">
        <f t="shared" si="1"/>
        <v>4.0289320000000002</v>
      </c>
      <c r="L11">
        <v>3.4882</v>
      </c>
      <c r="M11">
        <v>0.21292</v>
      </c>
      <c r="N11">
        <f t="shared" si="2"/>
        <v>9.2129200000000004</v>
      </c>
      <c r="P11">
        <v>3.4832000000000001</v>
      </c>
      <c r="Q11">
        <v>0.55298000000000003</v>
      </c>
      <c r="R11">
        <f t="shared" si="3"/>
        <v>14.05298</v>
      </c>
      <c r="T11" s="3">
        <v>3.4851000000000001</v>
      </c>
      <c r="U11">
        <v>0.24242</v>
      </c>
      <c r="V11">
        <f t="shared" si="4"/>
        <v>8.2424199999999992</v>
      </c>
      <c r="X11">
        <v>3.4853000000000001</v>
      </c>
      <c r="Y11">
        <v>0.40423999999999999</v>
      </c>
      <c r="Z11">
        <f t="shared" si="5"/>
        <v>10.40424</v>
      </c>
      <c r="AB11">
        <v>3.4811000000000001</v>
      </c>
      <c r="AC11">
        <v>0.24648</v>
      </c>
      <c r="AD11">
        <f t="shared" si="6"/>
        <v>10.24648</v>
      </c>
      <c r="AF11">
        <v>3.4799000000000002</v>
      </c>
      <c r="AG11">
        <v>0.29498000000000002</v>
      </c>
      <c r="AH11">
        <f t="shared" si="7"/>
        <v>20.294979999999999</v>
      </c>
      <c r="AJ11">
        <v>3.4882</v>
      </c>
      <c r="AK11">
        <v>0.43665999999999999</v>
      </c>
      <c r="AL11">
        <f t="shared" si="8"/>
        <v>30.43666</v>
      </c>
    </row>
    <row r="12" spans="1:38" x14ac:dyDescent="0.25">
      <c r="A12">
        <v>3.5596000000000001</v>
      </c>
      <c r="B12">
        <v>0.19073999999999999</v>
      </c>
      <c r="D12">
        <v>3.5602999999999998</v>
      </c>
      <c r="E12">
        <v>0.10427</v>
      </c>
      <c r="F12">
        <f t="shared" si="0"/>
        <v>6.6042699999999996</v>
      </c>
      <c r="H12" s="3">
        <v>3.5608</v>
      </c>
      <c r="I12">
        <v>0.13125999999999999</v>
      </c>
      <c r="J12">
        <f t="shared" si="1"/>
        <v>4.1312600000000002</v>
      </c>
      <c r="L12">
        <v>3.5672999999999999</v>
      </c>
      <c r="M12">
        <v>0.28478999999999999</v>
      </c>
      <c r="N12">
        <f t="shared" si="2"/>
        <v>9.2847899999999992</v>
      </c>
      <c r="P12">
        <v>3.5651000000000002</v>
      </c>
      <c r="Q12">
        <v>1.1756</v>
      </c>
      <c r="R12">
        <f t="shared" si="3"/>
        <v>14.675599999999999</v>
      </c>
      <c r="T12" s="3">
        <v>3.5666000000000002</v>
      </c>
      <c r="U12">
        <v>0.48365999999999998</v>
      </c>
      <c r="V12">
        <f t="shared" si="4"/>
        <v>8.4836600000000004</v>
      </c>
      <c r="X12">
        <v>3.5646</v>
      </c>
      <c r="Y12">
        <v>0.38174999999999998</v>
      </c>
      <c r="Z12">
        <f t="shared" si="5"/>
        <v>10.38175</v>
      </c>
      <c r="AB12">
        <v>3.5596999999999999</v>
      </c>
      <c r="AC12">
        <v>0.26723999999999998</v>
      </c>
      <c r="AD12">
        <f t="shared" si="6"/>
        <v>10.267239999999999</v>
      </c>
      <c r="AF12">
        <v>3.5585</v>
      </c>
      <c r="AG12">
        <v>0.30629000000000001</v>
      </c>
      <c r="AH12">
        <f t="shared" si="7"/>
        <v>20.306290000000001</v>
      </c>
      <c r="AJ12">
        <v>3.5663999999999998</v>
      </c>
      <c r="AK12">
        <v>0.49580000000000002</v>
      </c>
      <c r="AL12">
        <f t="shared" si="8"/>
        <v>30.495799999999999</v>
      </c>
    </row>
    <row r="13" spans="1:38" x14ac:dyDescent="0.25">
      <c r="A13">
        <v>3.6455000000000002</v>
      </c>
      <c r="B13">
        <v>0.25717000000000001</v>
      </c>
      <c r="D13">
        <v>3.6503999999999999</v>
      </c>
      <c r="E13">
        <v>0.57779000000000003</v>
      </c>
      <c r="F13">
        <f t="shared" si="0"/>
        <v>7.0777900000000002</v>
      </c>
      <c r="H13" s="3">
        <v>3.6465999999999998</v>
      </c>
      <c r="I13">
        <v>0.31674999999999998</v>
      </c>
      <c r="J13">
        <f t="shared" si="1"/>
        <v>4.3167499999999999</v>
      </c>
      <c r="L13">
        <v>3.6480000000000001</v>
      </c>
      <c r="M13">
        <v>0.41829</v>
      </c>
      <c r="N13">
        <f t="shared" si="2"/>
        <v>9.4182900000000007</v>
      </c>
      <c r="P13">
        <v>3.6455000000000002</v>
      </c>
      <c r="Q13">
        <v>0.91615999999999997</v>
      </c>
      <c r="R13">
        <f t="shared" si="3"/>
        <v>14.41616</v>
      </c>
      <c r="T13" s="3">
        <v>3.6514000000000002</v>
      </c>
      <c r="U13">
        <v>0.32485999999999998</v>
      </c>
      <c r="V13">
        <f t="shared" si="4"/>
        <v>8.3248599999999993</v>
      </c>
      <c r="X13">
        <v>3.6467000000000001</v>
      </c>
      <c r="Y13">
        <v>0.29804999999999998</v>
      </c>
      <c r="Z13">
        <f t="shared" si="5"/>
        <v>10.29805</v>
      </c>
      <c r="AB13">
        <v>3.6417999999999999</v>
      </c>
      <c r="AC13">
        <v>0.13391</v>
      </c>
      <c r="AD13">
        <f t="shared" si="6"/>
        <v>10.13391</v>
      </c>
      <c r="AF13">
        <v>3.6398000000000001</v>
      </c>
      <c r="AG13">
        <v>0.25507000000000002</v>
      </c>
      <c r="AH13">
        <f t="shared" si="7"/>
        <v>20.25507</v>
      </c>
      <c r="AJ13">
        <v>3.6444999999999999</v>
      </c>
      <c r="AK13">
        <v>0.35665000000000002</v>
      </c>
      <c r="AL13">
        <f t="shared" si="8"/>
        <v>30.356649999999998</v>
      </c>
    </row>
    <row r="14" spans="1:38" x14ac:dyDescent="0.25">
      <c r="A14">
        <v>3.7307000000000001</v>
      </c>
      <c r="B14">
        <v>0.61273</v>
      </c>
      <c r="D14">
        <v>3.7347999999999999</v>
      </c>
      <c r="E14">
        <v>2.4363999999999999</v>
      </c>
      <c r="F14">
        <f t="shared" si="0"/>
        <v>8.936399999999999</v>
      </c>
      <c r="H14" s="3">
        <v>3.7330000000000001</v>
      </c>
      <c r="I14">
        <v>0.98434999999999995</v>
      </c>
      <c r="J14">
        <f t="shared" si="1"/>
        <v>4.9843500000000001</v>
      </c>
      <c r="L14">
        <v>3.7338</v>
      </c>
      <c r="M14">
        <v>2.1497000000000002</v>
      </c>
      <c r="N14">
        <f t="shared" si="2"/>
        <v>11.149699999999999</v>
      </c>
      <c r="P14">
        <v>3.7254999999999998</v>
      </c>
      <c r="Q14">
        <v>0.40142</v>
      </c>
      <c r="R14">
        <f t="shared" si="3"/>
        <v>13.90142</v>
      </c>
      <c r="T14" s="3">
        <v>3.7361</v>
      </c>
      <c r="U14">
        <v>0.26837</v>
      </c>
      <c r="V14">
        <f t="shared" si="4"/>
        <v>8.2683700000000009</v>
      </c>
      <c r="X14">
        <v>3.7303999999999999</v>
      </c>
      <c r="Y14">
        <v>0.24690999999999999</v>
      </c>
      <c r="Z14">
        <f t="shared" si="5"/>
        <v>10.24691</v>
      </c>
      <c r="AB14">
        <v>3.7269000000000001</v>
      </c>
      <c r="AC14">
        <v>0.16652</v>
      </c>
      <c r="AD14">
        <f t="shared" si="6"/>
        <v>10.16652</v>
      </c>
      <c r="AF14">
        <v>3.726</v>
      </c>
      <c r="AG14">
        <v>0.19339999999999999</v>
      </c>
      <c r="AH14">
        <f t="shared" si="7"/>
        <v>20.1934</v>
      </c>
      <c r="AJ14">
        <v>3.7277999999999998</v>
      </c>
      <c r="AK14">
        <v>0.23815</v>
      </c>
      <c r="AL14">
        <f t="shared" si="8"/>
        <v>30.238150000000001</v>
      </c>
    </row>
    <row r="15" spans="1:38" x14ac:dyDescent="0.25">
      <c r="A15">
        <v>3.8170999999999999</v>
      </c>
      <c r="B15">
        <v>0.37973000000000001</v>
      </c>
      <c r="D15">
        <v>3.8186</v>
      </c>
      <c r="E15">
        <v>1.3752</v>
      </c>
      <c r="F15">
        <f t="shared" si="0"/>
        <v>7.8751999999999995</v>
      </c>
      <c r="H15" s="3">
        <v>3.8178000000000001</v>
      </c>
      <c r="I15">
        <v>0.61633000000000004</v>
      </c>
      <c r="J15">
        <f t="shared" si="1"/>
        <v>4.6163299999999996</v>
      </c>
      <c r="L15">
        <v>3.8187000000000002</v>
      </c>
      <c r="M15">
        <v>2.2374000000000001</v>
      </c>
      <c r="N15">
        <f t="shared" si="2"/>
        <v>11.237400000000001</v>
      </c>
      <c r="P15">
        <v>3.8140999999999998</v>
      </c>
      <c r="Q15">
        <v>0.36598000000000003</v>
      </c>
      <c r="R15">
        <f t="shared" si="3"/>
        <v>13.86598</v>
      </c>
      <c r="T15" s="3">
        <v>3.8239999999999998</v>
      </c>
      <c r="U15">
        <v>0.25697999999999999</v>
      </c>
      <c r="V15">
        <f t="shared" si="4"/>
        <v>8.2569800000000004</v>
      </c>
      <c r="X15">
        <v>3.8161</v>
      </c>
      <c r="Y15">
        <v>0.21240000000000001</v>
      </c>
      <c r="Z15">
        <f t="shared" si="5"/>
        <v>10.212400000000001</v>
      </c>
      <c r="AB15">
        <v>3.8138000000000001</v>
      </c>
      <c r="AC15">
        <v>0.20383000000000001</v>
      </c>
      <c r="AD15">
        <f t="shared" si="6"/>
        <v>10.20383</v>
      </c>
      <c r="AF15">
        <v>3.8147000000000002</v>
      </c>
      <c r="AG15">
        <v>0.19406000000000001</v>
      </c>
      <c r="AH15">
        <f t="shared" si="7"/>
        <v>20.19406</v>
      </c>
      <c r="AJ15">
        <v>3.8163</v>
      </c>
      <c r="AK15">
        <v>0.20502000000000001</v>
      </c>
      <c r="AL15">
        <f t="shared" si="8"/>
        <v>30.205020000000001</v>
      </c>
    </row>
    <row r="16" spans="1:38" x14ac:dyDescent="0.25">
      <c r="A16">
        <v>3.9087000000000001</v>
      </c>
      <c r="B16">
        <v>0.42212</v>
      </c>
      <c r="D16">
        <v>3.9058000000000002</v>
      </c>
      <c r="E16">
        <v>1.3033999999999999</v>
      </c>
      <c r="F16">
        <f t="shared" si="0"/>
        <v>7.8033999999999999</v>
      </c>
      <c r="H16" s="3">
        <v>3.9083000000000001</v>
      </c>
      <c r="I16">
        <v>0.73804999999999998</v>
      </c>
      <c r="J16">
        <f t="shared" si="1"/>
        <v>4.7380500000000003</v>
      </c>
      <c r="L16">
        <v>3.9076</v>
      </c>
      <c r="M16">
        <v>1.6757</v>
      </c>
      <c r="N16">
        <f t="shared" si="2"/>
        <v>10.675699999999999</v>
      </c>
      <c r="P16">
        <v>3.9070999999999998</v>
      </c>
      <c r="Q16">
        <v>0.47813</v>
      </c>
      <c r="R16">
        <f t="shared" si="3"/>
        <v>13.97813</v>
      </c>
      <c r="T16" s="3">
        <v>3.9119000000000002</v>
      </c>
      <c r="U16">
        <v>0.30617</v>
      </c>
      <c r="V16">
        <f t="shared" si="4"/>
        <v>8.3061699999999998</v>
      </c>
      <c r="X16">
        <v>3.9068000000000001</v>
      </c>
      <c r="Y16">
        <v>0.27295999999999998</v>
      </c>
      <c r="Z16">
        <f t="shared" si="5"/>
        <v>10.272959999999999</v>
      </c>
      <c r="AB16">
        <v>3.9066000000000001</v>
      </c>
      <c r="AC16">
        <v>0.20701</v>
      </c>
      <c r="AD16">
        <f t="shared" si="6"/>
        <v>10.20701</v>
      </c>
      <c r="AF16">
        <v>3.9045999999999998</v>
      </c>
      <c r="AG16">
        <v>0.23497000000000001</v>
      </c>
      <c r="AH16">
        <f t="shared" si="7"/>
        <v>20.234970000000001</v>
      </c>
      <c r="AJ16">
        <v>3.9064999999999999</v>
      </c>
      <c r="AK16">
        <v>0.22491</v>
      </c>
      <c r="AL16">
        <f t="shared" si="8"/>
        <v>30.224910000000001</v>
      </c>
    </row>
    <row r="17" spans="1:38" x14ac:dyDescent="0.25">
      <c r="A17">
        <v>4.0033000000000003</v>
      </c>
      <c r="B17">
        <v>0.46823999999999999</v>
      </c>
      <c r="D17">
        <v>3.9990999999999999</v>
      </c>
      <c r="E17">
        <v>1.7445999999999999</v>
      </c>
      <c r="F17">
        <f t="shared" si="0"/>
        <v>8.2446000000000002</v>
      </c>
      <c r="H17" s="3">
        <v>4.0022000000000002</v>
      </c>
      <c r="I17">
        <v>0.79761000000000004</v>
      </c>
      <c r="J17">
        <f t="shared" si="1"/>
        <v>4.7976099999999997</v>
      </c>
      <c r="L17">
        <v>4.0044000000000004</v>
      </c>
      <c r="M17">
        <v>1.9285000000000001</v>
      </c>
      <c r="N17">
        <f t="shared" si="2"/>
        <v>10.9285</v>
      </c>
      <c r="P17">
        <v>3.9990999999999999</v>
      </c>
      <c r="Q17">
        <v>0.63744999999999996</v>
      </c>
      <c r="R17">
        <f t="shared" si="3"/>
        <v>14.137449999999999</v>
      </c>
      <c r="T17" s="3">
        <v>4.0045999999999999</v>
      </c>
      <c r="U17">
        <v>0.19808000000000001</v>
      </c>
      <c r="V17">
        <f t="shared" si="4"/>
        <v>8.1980799999999991</v>
      </c>
      <c r="X17">
        <v>4.0029000000000003</v>
      </c>
      <c r="Y17">
        <v>0.26827000000000001</v>
      </c>
      <c r="Z17">
        <f t="shared" si="5"/>
        <v>10.268269999999999</v>
      </c>
      <c r="AB17">
        <v>4.0023999999999997</v>
      </c>
      <c r="AC17">
        <v>0.25145000000000001</v>
      </c>
      <c r="AD17">
        <f t="shared" si="6"/>
        <v>10.25145</v>
      </c>
      <c r="AF17">
        <v>3.9971000000000001</v>
      </c>
      <c r="AG17">
        <v>0.24521999999999999</v>
      </c>
      <c r="AH17">
        <f t="shared" si="7"/>
        <v>20.24522</v>
      </c>
      <c r="AJ17">
        <v>4.0007999999999999</v>
      </c>
      <c r="AK17">
        <v>0.25556000000000001</v>
      </c>
      <c r="AL17">
        <f t="shared" si="8"/>
        <v>30.255559999999999</v>
      </c>
    </row>
    <row r="18" spans="1:38" x14ac:dyDescent="0.25">
      <c r="A18">
        <v>4.0975999999999999</v>
      </c>
      <c r="B18">
        <v>0.58321999999999996</v>
      </c>
      <c r="D18">
        <v>4.0961999999999996</v>
      </c>
      <c r="E18">
        <v>1.9499</v>
      </c>
      <c r="F18">
        <f t="shared" si="0"/>
        <v>8.4498999999999995</v>
      </c>
      <c r="H18" s="3">
        <v>4.0971000000000002</v>
      </c>
      <c r="I18">
        <v>1.4697</v>
      </c>
      <c r="J18">
        <f t="shared" si="1"/>
        <v>5.4696999999999996</v>
      </c>
      <c r="L18">
        <v>4.1051000000000002</v>
      </c>
      <c r="M18">
        <v>2.5411000000000001</v>
      </c>
      <c r="N18">
        <f t="shared" si="2"/>
        <v>11.5411</v>
      </c>
      <c r="P18">
        <v>4.0941999999999998</v>
      </c>
      <c r="Q18">
        <v>1.0599000000000001</v>
      </c>
      <c r="R18">
        <f t="shared" si="3"/>
        <v>14.559900000000001</v>
      </c>
      <c r="T18" s="3">
        <v>4.0990000000000002</v>
      </c>
      <c r="U18">
        <v>0.30048999999999998</v>
      </c>
      <c r="V18">
        <f t="shared" si="4"/>
        <v>8.3004899999999999</v>
      </c>
      <c r="X18">
        <v>4.1021000000000001</v>
      </c>
      <c r="Y18">
        <v>0.38854</v>
      </c>
      <c r="Z18">
        <f t="shared" si="5"/>
        <v>10.388540000000001</v>
      </c>
      <c r="AB18">
        <v>4.0984999999999996</v>
      </c>
      <c r="AC18">
        <v>0.34786</v>
      </c>
      <c r="AD18">
        <f t="shared" si="6"/>
        <v>10.347860000000001</v>
      </c>
      <c r="AF18">
        <v>4.0960999999999999</v>
      </c>
      <c r="AG18">
        <v>0.29060000000000002</v>
      </c>
      <c r="AH18">
        <f t="shared" si="7"/>
        <v>20.290600000000001</v>
      </c>
      <c r="AJ18">
        <v>4.0999999999999996</v>
      </c>
      <c r="AK18">
        <v>0.2442</v>
      </c>
      <c r="AL18">
        <f t="shared" si="8"/>
        <v>30.244199999999999</v>
      </c>
    </row>
    <row r="19" spans="1:38" x14ac:dyDescent="0.25">
      <c r="A19">
        <v>4.1940999999999997</v>
      </c>
      <c r="B19">
        <v>0.96580999999999995</v>
      </c>
      <c r="D19">
        <v>4.1985999999999999</v>
      </c>
      <c r="E19">
        <v>2.9497</v>
      </c>
      <c r="F19">
        <f t="shared" si="0"/>
        <v>9.4497</v>
      </c>
      <c r="H19" s="3">
        <v>4.2000999999999999</v>
      </c>
      <c r="I19">
        <v>2.0436000000000001</v>
      </c>
      <c r="J19">
        <f t="shared" si="1"/>
        <v>6.0435999999999996</v>
      </c>
      <c r="L19">
        <v>4.2023999999999999</v>
      </c>
      <c r="M19">
        <v>3.0366</v>
      </c>
      <c r="N19">
        <f t="shared" si="2"/>
        <v>12.0366</v>
      </c>
      <c r="P19">
        <v>4.1947999999999999</v>
      </c>
      <c r="Q19">
        <v>1.7425999999999999</v>
      </c>
      <c r="R19">
        <f t="shared" si="3"/>
        <v>15.242599999999999</v>
      </c>
      <c r="T19" s="3">
        <v>4.1981999999999999</v>
      </c>
      <c r="U19">
        <v>0.42094999999999999</v>
      </c>
      <c r="V19">
        <f t="shared" si="4"/>
        <v>8.4209499999999995</v>
      </c>
      <c r="X19">
        <v>4.1989000000000001</v>
      </c>
      <c r="Y19">
        <v>0.46977000000000002</v>
      </c>
      <c r="Z19">
        <f t="shared" si="5"/>
        <v>10.46977</v>
      </c>
      <c r="AB19">
        <v>4.1973000000000003</v>
      </c>
      <c r="AC19">
        <v>0.46860000000000002</v>
      </c>
      <c r="AD19">
        <f t="shared" si="6"/>
        <v>10.4686</v>
      </c>
      <c r="AF19">
        <v>4.1962999999999999</v>
      </c>
      <c r="AG19">
        <v>0.38096999999999998</v>
      </c>
      <c r="AH19">
        <f t="shared" si="7"/>
        <v>20.380970000000001</v>
      </c>
      <c r="AJ19">
        <v>4.2004000000000001</v>
      </c>
      <c r="AK19">
        <v>0.32188</v>
      </c>
      <c r="AL19">
        <f t="shared" si="8"/>
        <v>30.32188</v>
      </c>
    </row>
    <row r="20" spans="1:38" x14ac:dyDescent="0.25">
      <c r="A20">
        <v>4.3010000000000002</v>
      </c>
      <c r="B20">
        <v>1.4806999999999999</v>
      </c>
      <c r="D20">
        <v>4.3040000000000003</v>
      </c>
      <c r="E20">
        <v>3.4996</v>
      </c>
      <c r="F20">
        <f t="shared" si="0"/>
        <v>9.9996000000000009</v>
      </c>
      <c r="H20" s="3">
        <v>4.3047000000000004</v>
      </c>
      <c r="I20">
        <v>2.8786999999999998</v>
      </c>
      <c r="J20">
        <f t="shared" si="1"/>
        <v>6.8787000000000003</v>
      </c>
      <c r="L20">
        <v>4.3055000000000003</v>
      </c>
      <c r="M20">
        <v>3.8553999999999999</v>
      </c>
      <c r="N20">
        <f t="shared" si="2"/>
        <v>12.855399999999999</v>
      </c>
      <c r="P20">
        <v>4.3015999999999996</v>
      </c>
      <c r="Q20">
        <v>2.6425000000000001</v>
      </c>
      <c r="R20">
        <f t="shared" si="3"/>
        <v>16.142499999999998</v>
      </c>
      <c r="T20" s="3">
        <v>4.3006000000000002</v>
      </c>
      <c r="U20">
        <v>0.45891999999999999</v>
      </c>
      <c r="V20">
        <f t="shared" si="4"/>
        <v>8.4589199999999991</v>
      </c>
      <c r="X20">
        <v>4.2980999999999998</v>
      </c>
      <c r="Y20">
        <v>0.73751999999999995</v>
      </c>
      <c r="Z20">
        <f t="shared" si="5"/>
        <v>10.73752</v>
      </c>
      <c r="AB20">
        <v>4.3036000000000003</v>
      </c>
      <c r="AC20">
        <v>0.76622000000000001</v>
      </c>
      <c r="AD20">
        <f t="shared" si="6"/>
        <v>10.766220000000001</v>
      </c>
      <c r="AF20">
        <v>4.3022</v>
      </c>
      <c r="AG20">
        <v>0.69718000000000002</v>
      </c>
      <c r="AH20">
        <f t="shared" si="7"/>
        <v>20.697179999999999</v>
      </c>
      <c r="AJ20">
        <v>4.3022</v>
      </c>
      <c r="AK20">
        <v>0.25624999999999998</v>
      </c>
      <c r="AL20">
        <f t="shared" si="8"/>
        <v>30.256250000000001</v>
      </c>
    </row>
    <row r="21" spans="1:38" x14ac:dyDescent="0.25">
      <c r="A21">
        <v>4.4112999999999998</v>
      </c>
      <c r="B21">
        <v>2.5070999999999999</v>
      </c>
      <c r="D21">
        <v>4.4138000000000002</v>
      </c>
      <c r="E21">
        <v>4.8186999999999998</v>
      </c>
      <c r="F21">
        <f t="shared" si="0"/>
        <v>11.3187</v>
      </c>
      <c r="H21" s="3">
        <v>4.4116999999999997</v>
      </c>
      <c r="I21">
        <v>4.5843999999999996</v>
      </c>
      <c r="J21">
        <f t="shared" si="1"/>
        <v>8.5843999999999987</v>
      </c>
      <c r="L21">
        <v>4.4151999999999996</v>
      </c>
      <c r="M21">
        <v>4.4298999999999999</v>
      </c>
      <c r="N21">
        <f t="shared" si="2"/>
        <v>13.4299</v>
      </c>
      <c r="P21">
        <v>4.4112</v>
      </c>
      <c r="Q21">
        <v>3.9634</v>
      </c>
      <c r="R21">
        <f t="shared" si="3"/>
        <v>17.4634</v>
      </c>
      <c r="T21" s="3">
        <v>4.4104000000000001</v>
      </c>
      <c r="U21">
        <v>0.79169</v>
      </c>
      <c r="V21">
        <f t="shared" si="4"/>
        <v>8.7916899999999991</v>
      </c>
      <c r="X21">
        <v>4.4080000000000004</v>
      </c>
      <c r="Y21">
        <v>1.3294999999999999</v>
      </c>
      <c r="Z21">
        <f t="shared" si="5"/>
        <v>11.329499999999999</v>
      </c>
      <c r="AB21">
        <v>4.4149000000000003</v>
      </c>
      <c r="AC21">
        <v>1.2198</v>
      </c>
      <c r="AD21">
        <f t="shared" si="6"/>
        <v>11.219799999999999</v>
      </c>
      <c r="AF21">
        <v>4.4142999999999999</v>
      </c>
      <c r="AG21">
        <v>1.1632</v>
      </c>
      <c r="AH21">
        <f t="shared" si="7"/>
        <v>21.1632</v>
      </c>
      <c r="AJ21">
        <v>4.4093</v>
      </c>
      <c r="AK21">
        <v>0.59653999999999996</v>
      </c>
      <c r="AL21">
        <f t="shared" si="8"/>
        <v>30.596540000000001</v>
      </c>
    </row>
    <row r="22" spans="1:38" x14ac:dyDescent="0.25">
      <c r="A22">
        <v>4.5228999999999999</v>
      </c>
      <c r="B22">
        <v>4.1712999999999996</v>
      </c>
      <c r="D22">
        <v>4.5286</v>
      </c>
      <c r="E22">
        <v>6.0663999999999998</v>
      </c>
      <c r="F22">
        <f t="shared" si="0"/>
        <v>12.5664</v>
      </c>
      <c r="H22" s="3">
        <v>4.5255999999999998</v>
      </c>
      <c r="I22">
        <v>5.8116000000000003</v>
      </c>
      <c r="J22">
        <f t="shared" si="1"/>
        <v>9.8116000000000003</v>
      </c>
      <c r="L22">
        <v>4.5247999999999999</v>
      </c>
      <c r="M22">
        <v>5.0814000000000004</v>
      </c>
      <c r="N22">
        <f t="shared" si="2"/>
        <v>14.0814</v>
      </c>
      <c r="P22">
        <v>4.5225</v>
      </c>
      <c r="Q22">
        <v>5.01</v>
      </c>
      <c r="R22">
        <f t="shared" si="3"/>
        <v>18.509999999999998</v>
      </c>
      <c r="T22" s="3">
        <v>4.5255000000000001</v>
      </c>
      <c r="U22">
        <v>1.2968999999999999</v>
      </c>
      <c r="V22">
        <f t="shared" si="4"/>
        <v>9.2969000000000008</v>
      </c>
      <c r="X22">
        <v>4.5202999999999998</v>
      </c>
      <c r="Y22">
        <v>2.7233999999999998</v>
      </c>
      <c r="Z22">
        <f t="shared" si="5"/>
        <v>12.7234</v>
      </c>
      <c r="AB22">
        <v>4.5262000000000002</v>
      </c>
      <c r="AC22">
        <v>2.3224</v>
      </c>
      <c r="AD22">
        <f t="shared" si="6"/>
        <v>12.3224</v>
      </c>
      <c r="AF22">
        <v>4.5228999999999999</v>
      </c>
      <c r="AG22">
        <v>2.3793000000000002</v>
      </c>
      <c r="AH22">
        <f t="shared" si="7"/>
        <v>22.379300000000001</v>
      </c>
      <c r="AJ22">
        <v>4.5255999999999998</v>
      </c>
      <c r="AK22">
        <v>1.0948</v>
      </c>
      <c r="AL22">
        <f t="shared" si="8"/>
        <v>31.094799999999999</v>
      </c>
    </row>
    <row r="23" spans="1:38" x14ac:dyDescent="0.25">
      <c r="A23">
        <v>4.6409000000000002</v>
      </c>
      <c r="B23">
        <v>6.5415999999999999</v>
      </c>
      <c r="D23">
        <v>4.6397000000000004</v>
      </c>
      <c r="E23">
        <v>6.8792</v>
      </c>
      <c r="F23">
        <f t="shared" si="0"/>
        <v>13.379200000000001</v>
      </c>
      <c r="H23" s="3">
        <v>4.6441999999999997</v>
      </c>
      <c r="I23">
        <v>7.1492000000000004</v>
      </c>
      <c r="J23">
        <f t="shared" si="1"/>
        <v>11.1492</v>
      </c>
      <c r="L23">
        <v>4.6379999999999999</v>
      </c>
      <c r="M23">
        <v>5.2142999999999997</v>
      </c>
      <c r="N23">
        <f t="shared" si="2"/>
        <v>14.2143</v>
      </c>
      <c r="P23">
        <v>4.6395999999999997</v>
      </c>
      <c r="Q23">
        <v>5.8791000000000002</v>
      </c>
      <c r="R23">
        <f t="shared" si="3"/>
        <v>19.379100000000001</v>
      </c>
      <c r="T23" s="3">
        <v>4.6388999999999996</v>
      </c>
      <c r="U23">
        <v>2.4533999999999998</v>
      </c>
      <c r="V23">
        <f t="shared" si="4"/>
        <v>10.4534</v>
      </c>
      <c r="X23">
        <v>4.6367000000000003</v>
      </c>
      <c r="Y23">
        <v>5.2831000000000001</v>
      </c>
      <c r="Z23">
        <f t="shared" si="5"/>
        <v>15.283100000000001</v>
      </c>
      <c r="AB23">
        <v>4.6416000000000004</v>
      </c>
      <c r="AC23">
        <v>5.2885</v>
      </c>
      <c r="AD23">
        <f t="shared" si="6"/>
        <v>15.288499999999999</v>
      </c>
      <c r="AF23">
        <v>4.6364999999999998</v>
      </c>
      <c r="AG23">
        <v>4.9950000000000001</v>
      </c>
      <c r="AH23">
        <f t="shared" si="7"/>
        <v>24.995000000000001</v>
      </c>
      <c r="AJ23">
        <v>4.6448</v>
      </c>
      <c r="AK23">
        <v>2.2370999999999999</v>
      </c>
      <c r="AL23">
        <f t="shared" si="8"/>
        <v>32.237099999999998</v>
      </c>
    </row>
    <row r="24" spans="1:38" x14ac:dyDescent="0.25">
      <c r="A24">
        <v>4.7614000000000001</v>
      </c>
      <c r="B24">
        <v>9.2697000000000003</v>
      </c>
      <c r="D24">
        <v>4.7596999999999996</v>
      </c>
      <c r="E24">
        <v>5.9837999999999996</v>
      </c>
      <c r="F24">
        <f t="shared" si="0"/>
        <v>12.483799999999999</v>
      </c>
      <c r="H24" s="3">
        <v>4.7652000000000001</v>
      </c>
      <c r="I24">
        <v>6.9412000000000003</v>
      </c>
      <c r="J24">
        <f t="shared" si="1"/>
        <v>10.9412</v>
      </c>
      <c r="L24">
        <v>4.758</v>
      </c>
      <c r="M24">
        <v>4.3977000000000004</v>
      </c>
      <c r="N24">
        <f t="shared" si="2"/>
        <v>13.3977</v>
      </c>
      <c r="P24">
        <v>4.7618</v>
      </c>
      <c r="Q24">
        <v>5.5225</v>
      </c>
      <c r="R24">
        <f t="shared" si="3"/>
        <v>19.022500000000001</v>
      </c>
      <c r="T24" s="3">
        <v>4.7602000000000002</v>
      </c>
      <c r="U24">
        <v>5.1730999999999998</v>
      </c>
      <c r="V24">
        <f t="shared" si="4"/>
        <v>13.1731</v>
      </c>
      <c r="X24">
        <v>4.7622</v>
      </c>
      <c r="Y24">
        <v>10.045</v>
      </c>
      <c r="Z24">
        <f t="shared" si="5"/>
        <v>20.045000000000002</v>
      </c>
      <c r="AB24">
        <v>4.7637</v>
      </c>
      <c r="AC24">
        <v>8.5929000000000002</v>
      </c>
      <c r="AD24">
        <f t="shared" si="6"/>
        <v>18.5929</v>
      </c>
      <c r="AF24">
        <v>4.7606999999999999</v>
      </c>
      <c r="AG24">
        <v>8.6625999999999994</v>
      </c>
      <c r="AH24">
        <f t="shared" si="7"/>
        <v>28.662599999999998</v>
      </c>
      <c r="AJ24">
        <v>4.7656999999999998</v>
      </c>
      <c r="AK24">
        <v>4.7732000000000001</v>
      </c>
      <c r="AL24">
        <f t="shared" si="8"/>
        <v>34.773200000000003</v>
      </c>
    </row>
    <row r="25" spans="1:38" x14ac:dyDescent="0.25">
      <c r="A25">
        <v>4.8871000000000002</v>
      </c>
      <c r="B25">
        <v>8.6410999999999998</v>
      </c>
      <c r="D25">
        <v>4.8838999999999997</v>
      </c>
      <c r="E25">
        <v>4.3372000000000002</v>
      </c>
      <c r="F25">
        <f t="shared" si="0"/>
        <v>10.837199999999999</v>
      </c>
      <c r="H25" s="3">
        <v>4.8932000000000002</v>
      </c>
      <c r="I25">
        <v>5.1062000000000003</v>
      </c>
      <c r="J25">
        <f t="shared" si="1"/>
        <v>9.1062000000000012</v>
      </c>
      <c r="L25">
        <v>4.8869999999999996</v>
      </c>
      <c r="M25">
        <v>3.3401000000000001</v>
      </c>
      <c r="N25">
        <f t="shared" si="2"/>
        <v>12.3401</v>
      </c>
      <c r="P25">
        <v>4.8845999999999998</v>
      </c>
      <c r="Q25">
        <v>4.1326000000000001</v>
      </c>
      <c r="R25">
        <f t="shared" si="3"/>
        <v>17.6326</v>
      </c>
      <c r="T25" s="3">
        <v>4.8883000000000001</v>
      </c>
      <c r="U25">
        <v>8.3549000000000007</v>
      </c>
      <c r="V25">
        <f t="shared" si="4"/>
        <v>16.354900000000001</v>
      </c>
      <c r="X25">
        <v>4.8895</v>
      </c>
      <c r="Y25">
        <v>14.643000000000001</v>
      </c>
      <c r="Z25">
        <f t="shared" si="5"/>
        <v>24.643000000000001</v>
      </c>
      <c r="AB25">
        <v>4.8898999999999999</v>
      </c>
      <c r="AC25">
        <v>12.475</v>
      </c>
      <c r="AD25">
        <f t="shared" si="6"/>
        <v>22.475000000000001</v>
      </c>
      <c r="AF25">
        <v>4.8893000000000004</v>
      </c>
      <c r="AG25">
        <v>11.804</v>
      </c>
      <c r="AH25">
        <f t="shared" si="7"/>
        <v>31.804000000000002</v>
      </c>
      <c r="AJ25">
        <v>4.8890000000000002</v>
      </c>
      <c r="AK25">
        <v>9.2310999999999996</v>
      </c>
      <c r="AL25">
        <f t="shared" si="8"/>
        <v>39.231099999999998</v>
      </c>
    </row>
    <row r="26" spans="1:38" x14ac:dyDescent="0.25">
      <c r="A26">
        <v>5.0189000000000004</v>
      </c>
      <c r="B26">
        <v>7.8178999999999998</v>
      </c>
      <c r="D26">
        <v>5.0141999999999998</v>
      </c>
      <c r="E26">
        <v>2.4239000000000002</v>
      </c>
      <c r="F26">
        <f t="shared" si="0"/>
        <v>8.9238999999999997</v>
      </c>
      <c r="H26" s="3">
        <v>5.0202999999999998</v>
      </c>
      <c r="I26">
        <v>3.0487000000000002</v>
      </c>
      <c r="J26">
        <f t="shared" si="1"/>
        <v>7.0487000000000002</v>
      </c>
      <c r="L26">
        <v>5.0202</v>
      </c>
      <c r="M26">
        <v>2.0230999999999999</v>
      </c>
      <c r="N26">
        <f t="shared" si="2"/>
        <v>11.023099999999999</v>
      </c>
      <c r="P26">
        <v>5.0098000000000003</v>
      </c>
      <c r="Q26">
        <v>2.5985</v>
      </c>
      <c r="R26">
        <f t="shared" si="3"/>
        <v>16.098500000000001</v>
      </c>
      <c r="T26" s="3">
        <v>5.0224000000000002</v>
      </c>
      <c r="U26">
        <v>12.695</v>
      </c>
      <c r="V26">
        <f t="shared" si="4"/>
        <v>20.695</v>
      </c>
      <c r="X26">
        <v>5.0237999999999996</v>
      </c>
      <c r="Y26">
        <v>14.8</v>
      </c>
      <c r="Z26">
        <f t="shared" si="5"/>
        <v>24.8</v>
      </c>
      <c r="AB26">
        <v>5.0175999999999998</v>
      </c>
      <c r="AC26">
        <v>14.502000000000001</v>
      </c>
      <c r="AD26">
        <f t="shared" si="6"/>
        <v>24.502000000000002</v>
      </c>
      <c r="AF26">
        <v>5.0183999999999997</v>
      </c>
      <c r="AG26">
        <v>12.106</v>
      </c>
      <c r="AH26">
        <f t="shared" si="7"/>
        <v>32.106000000000002</v>
      </c>
      <c r="AJ26">
        <v>5.0176999999999996</v>
      </c>
      <c r="AK26">
        <v>10.01</v>
      </c>
      <c r="AL26">
        <f t="shared" si="8"/>
        <v>40.01</v>
      </c>
    </row>
    <row r="27" spans="1:38" x14ac:dyDescent="0.25">
      <c r="A27">
        <v>5.1547000000000001</v>
      </c>
      <c r="B27">
        <v>4.8573000000000004</v>
      </c>
      <c r="D27">
        <v>5.1573000000000002</v>
      </c>
      <c r="E27">
        <v>1.4209000000000001</v>
      </c>
      <c r="F27">
        <f t="shared" si="0"/>
        <v>7.9208999999999996</v>
      </c>
      <c r="H27" s="3">
        <v>5.1467999999999998</v>
      </c>
      <c r="I27">
        <v>1.7921</v>
      </c>
      <c r="J27">
        <f t="shared" si="1"/>
        <v>5.7920999999999996</v>
      </c>
      <c r="L27">
        <v>5.1696</v>
      </c>
      <c r="M27">
        <v>1.0129999999999999</v>
      </c>
      <c r="N27">
        <f t="shared" si="2"/>
        <v>10.013</v>
      </c>
      <c r="P27">
        <v>5.1433999999999997</v>
      </c>
      <c r="Q27">
        <v>1.4212</v>
      </c>
      <c r="R27">
        <f t="shared" si="3"/>
        <v>14.921200000000001</v>
      </c>
      <c r="T27" s="3">
        <v>5.1601999999999997</v>
      </c>
      <c r="U27">
        <v>14.378</v>
      </c>
      <c r="V27">
        <f t="shared" si="4"/>
        <v>22.378</v>
      </c>
      <c r="X27">
        <v>5.1589</v>
      </c>
      <c r="Y27">
        <v>9.0721000000000007</v>
      </c>
      <c r="Z27">
        <f t="shared" si="5"/>
        <v>19.072099999999999</v>
      </c>
      <c r="AB27">
        <v>5.1524999999999999</v>
      </c>
      <c r="AC27">
        <v>8.8523999999999994</v>
      </c>
      <c r="AD27">
        <f t="shared" si="6"/>
        <v>18.852399999999999</v>
      </c>
      <c r="AF27">
        <v>5.1566000000000001</v>
      </c>
      <c r="AG27">
        <v>8.4583999999999993</v>
      </c>
      <c r="AH27">
        <f t="shared" si="7"/>
        <v>28.458399999999997</v>
      </c>
      <c r="AJ27">
        <v>5.1589999999999998</v>
      </c>
      <c r="AK27">
        <v>8.5737000000000005</v>
      </c>
      <c r="AL27">
        <f t="shared" si="8"/>
        <v>38.573700000000002</v>
      </c>
    </row>
    <row r="28" spans="1:38" x14ac:dyDescent="0.25">
      <c r="A28">
        <v>5.2922000000000002</v>
      </c>
      <c r="B28">
        <v>2.7239</v>
      </c>
      <c r="D28">
        <v>5.3691000000000004</v>
      </c>
      <c r="E28">
        <v>0.48793999999999998</v>
      </c>
      <c r="F28">
        <f t="shared" si="0"/>
        <v>6.98794</v>
      </c>
      <c r="H28" s="3">
        <v>5.3701999999999996</v>
      </c>
      <c r="I28">
        <v>0.61673999999999995</v>
      </c>
      <c r="J28">
        <f t="shared" si="1"/>
        <v>4.6167400000000001</v>
      </c>
      <c r="L28">
        <v>5.3722000000000003</v>
      </c>
      <c r="M28">
        <v>0.51885999999999999</v>
      </c>
      <c r="N28">
        <f t="shared" si="2"/>
        <v>9.5188600000000001</v>
      </c>
      <c r="P28">
        <v>5.3560999999999996</v>
      </c>
      <c r="Q28">
        <v>0.55954999999999999</v>
      </c>
      <c r="R28">
        <f t="shared" si="3"/>
        <v>14.05955</v>
      </c>
      <c r="T28" s="3">
        <v>5.3021000000000003</v>
      </c>
      <c r="U28">
        <v>11.237</v>
      </c>
      <c r="V28">
        <f t="shared" si="4"/>
        <v>19.237000000000002</v>
      </c>
      <c r="X28">
        <v>5.3726000000000003</v>
      </c>
      <c r="Y28">
        <v>0.92232000000000003</v>
      </c>
      <c r="Z28">
        <f t="shared" si="5"/>
        <v>10.922319999999999</v>
      </c>
      <c r="AB28">
        <v>5.3658999999999999</v>
      </c>
      <c r="AC28">
        <v>1.2456</v>
      </c>
      <c r="AD28">
        <f t="shared" si="6"/>
        <v>11.2456</v>
      </c>
      <c r="AF28">
        <v>5.3750999999999998</v>
      </c>
      <c r="AG28">
        <v>1.2281</v>
      </c>
      <c r="AH28">
        <f t="shared" si="7"/>
        <v>21.228100000000001</v>
      </c>
      <c r="AJ28">
        <v>5.3815</v>
      </c>
      <c r="AK28">
        <v>2.5487000000000002</v>
      </c>
      <c r="AL28">
        <f t="shared" si="8"/>
        <v>32.548699999999997</v>
      </c>
    </row>
    <row r="29" spans="1:38" x14ac:dyDescent="0.25">
      <c r="A29">
        <v>5.6006999999999998</v>
      </c>
      <c r="B29">
        <v>0.61119999999999997</v>
      </c>
      <c r="D29">
        <v>5.6826999999999996</v>
      </c>
      <c r="E29">
        <v>0.23702000000000001</v>
      </c>
      <c r="F29">
        <f t="shared" si="0"/>
        <v>6.7370200000000002</v>
      </c>
      <c r="H29" s="3">
        <v>5.6932999999999998</v>
      </c>
      <c r="I29">
        <v>0.246</v>
      </c>
      <c r="J29">
        <f t="shared" si="1"/>
        <v>4.2460000000000004</v>
      </c>
      <c r="L29">
        <v>5.6712999999999996</v>
      </c>
      <c r="M29">
        <v>0.19957</v>
      </c>
      <c r="N29">
        <f t="shared" si="2"/>
        <v>9.1995699999999996</v>
      </c>
      <c r="P29">
        <v>5.6761999999999997</v>
      </c>
      <c r="Q29">
        <v>0.21079999999999999</v>
      </c>
      <c r="R29">
        <f t="shared" si="3"/>
        <v>13.710800000000001</v>
      </c>
      <c r="T29" s="3">
        <v>5.6014999999999997</v>
      </c>
      <c r="U29">
        <v>0.52364999999999995</v>
      </c>
      <c r="V29">
        <f t="shared" si="4"/>
        <v>8.5236499999999999</v>
      </c>
      <c r="X29">
        <v>5.6879999999999997</v>
      </c>
      <c r="Y29">
        <v>0.15995000000000001</v>
      </c>
      <c r="Z29">
        <f t="shared" si="5"/>
        <v>10.15995</v>
      </c>
      <c r="AB29">
        <v>5.6779000000000002</v>
      </c>
      <c r="AC29">
        <v>0.15959999999999999</v>
      </c>
      <c r="AD29">
        <f t="shared" si="6"/>
        <v>10.159599999999999</v>
      </c>
      <c r="AF29">
        <v>5.6856</v>
      </c>
      <c r="AG29">
        <v>0.15190000000000001</v>
      </c>
      <c r="AH29">
        <f t="shared" si="7"/>
        <v>20.151900000000001</v>
      </c>
      <c r="AJ29">
        <v>5.6792999999999996</v>
      </c>
      <c r="AK29">
        <v>0.15803</v>
      </c>
      <c r="AL29">
        <f t="shared" si="8"/>
        <v>30.15803</v>
      </c>
    </row>
    <row r="30" spans="1:38" x14ac:dyDescent="0.25">
      <c r="A30">
        <v>5.9371</v>
      </c>
      <c r="B30">
        <v>0.24761</v>
      </c>
      <c r="D30">
        <v>6.0396999999999998</v>
      </c>
      <c r="E30">
        <v>0.15579000000000001</v>
      </c>
      <c r="F30">
        <f t="shared" si="0"/>
        <v>6.6557899999999997</v>
      </c>
      <c r="H30" s="3">
        <v>6.0401999999999996</v>
      </c>
      <c r="I30">
        <v>0.13472999999999999</v>
      </c>
      <c r="J30">
        <f t="shared" si="1"/>
        <v>4.1347300000000002</v>
      </c>
      <c r="L30">
        <v>6.0282</v>
      </c>
      <c r="M30">
        <v>0.14413000000000001</v>
      </c>
      <c r="N30">
        <f t="shared" si="2"/>
        <v>9.1441300000000005</v>
      </c>
      <c r="P30">
        <v>6.0326000000000004</v>
      </c>
      <c r="Q30">
        <v>0.11206000000000001</v>
      </c>
      <c r="R30">
        <f t="shared" si="3"/>
        <v>13.61206</v>
      </c>
      <c r="T30" s="3">
        <v>5.9307999999999996</v>
      </c>
      <c r="U30">
        <v>0.14660999999999999</v>
      </c>
      <c r="V30">
        <f t="shared" si="4"/>
        <v>8.1466100000000008</v>
      </c>
      <c r="X30">
        <v>6.0263</v>
      </c>
      <c r="Y30">
        <v>8.7764999999999996E-2</v>
      </c>
      <c r="Z30">
        <f t="shared" si="5"/>
        <v>10.087764999999999</v>
      </c>
      <c r="AB30">
        <v>6.0232000000000001</v>
      </c>
      <c r="AC30">
        <v>7.1152999999999994E-2</v>
      </c>
      <c r="AD30">
        <f t="shared" si="6"/>
        <v>10.071153000000001</v>
      </c>
      <c r="AF30">
        <v>6.0303000000000004</v>
      </c>
      <c r="AG30">
        <v>7.5368000000000004E-2</v>
      </c>
      <c r="AH30">
        <f t="shared" si="7"/>
        <v>20.075368000000001</v>
      </c>
      <c r="AJ30">
        <v>6.0197000000000003</v>
      </c>
      <c r="AK30">
        <v>6.1906000000000003E-2</v>
      </c>
      <c r="AL30">
        <f t="shared" si="8"/>
        <v>30.061906</v>
      </c>
    </row>
    <row r="31" spans="1:38" x14ac:dyDescent="0.25">
      <c r="A31">
        <v>6.3029999999999999</v>
      </c>
      <c r="B31">
        <v>0.17263999999999999</v>
      </c>
      <c r="D31">
        <v>6.4196</v>
      </c>
      <c r="E31">
        <v>0.12511</v>
      </c>
      <c r="F31">
        <f t="shared" si="0"/>
        <v>6.6251100000000003</v>
      </c>
      <c r="H31" s="3">
        <v>6.4208999999999996</v>
      </c>
      <c r="I31">
        <v>0.12748000000000001</v>
      </c>
      <c r="J31">
        <f t="shared" si="1"/>
        <v>4.1274800000000003</v>
      </c>
      <c r="L31">
        <v>6.4046000000000003</v>
      </c>
      <c r="M31">
        <v>9.7790000000000002E-2</v>
      </c>
      <c r="N31">
        <f t="shared" si="2"/>
        <v>9.0977899999999998</v>
      </c>
      <c r="P31">
        <v>6.4150999999999998</v>
      </c>
      <c r="Q31">
        <v>7.7098E-2</v>
      </c>
      <c r="R31">
        <f t="shared" si="3"/>
        <v>13.577097999999999</v>
      </c>
      <c r="T31" s="3">
        <v>6.3026999999999997</v>
      </c>
      <c r="U31">
        <v>9.3620999999999996E-2</v>
      </c>
      <c r="V31">
        <f t="shared" si="4"/>
        <v>8.0936210000000006</v>
      </c>
      <c r="X31">
        <v>6.4061000000000003</v>
      </c>
      <c r="Y31">
        <v>5.1860999999999997E-2</v>
      </c>
      <c r="Z31">
        <f t="shared" si="5"/>
        <v>10.051861000000001</v>
      </c>
      <c r="AB31">
        <v>6.4024999999999999</v>
      </c>
      <c r="AC31">
        <v>6.5402000000000002E-2</v>
      </c>
      <c r="AD31">
        <f t="shared" si="6"/>
        <v>10.065402000000001</v>
      </c>
      <c r="AF31">
        <v>6.4097</v>
      </c>
      <c r="AG31">
        <v>6.4239000000000004E-2</v>
      </c>
      <c r="AH31">
        <f t="shared" si="7"/>
        <v>20.064239000000001</v>
      </c>
      <c r="AJ31">
        <v>6.4103000000000003</v>
      </c>
      <c r="AK31">
        <v>5.2784999999999999E-2</v>
      </c>
      <c r="AL31">
        <f t="shared" si="8"/>
        <v>30.052785</v>
      </c>
    </row>
    <row r="32" spans="1:38" x14ac:dyDescent="0.25">
      <c r="A32">
        <v>6.7218999999999998</v>
      </c>
      <c r="B32">
        <v>0.13614999999999999</v>
      </c>
      <c r="D32">
        <v>6.8379000000000003</v>
      </c>
      <c r="E32">
        <v>9.0481000000000006E-2</v>
      </c>
      <c r="F32">
        <f t="shared" si="0"/>
        <v>6.5904809999999996</v>
      </c>
      <c r="H32" s="3">
        <v>6.8478000000000003</v>
      </c>
      <c r="I32">
        <v>0.11274000000000001</v>
      </c>
      <c r="J32">
        <f t="shared" si="1"/>
        <v>4.1127399999999996</v>
      </c>
      <c r="L32">
        <v>6.85</v>
      </c>
      <c r="M32">
        <v>0.10136000000000001</v>
      </c>
      <c r="N32">
        <f t="shared" si="2"/>
        <v>9.1013599999999997</v>
      </c>
      <c r="P32">
        <v>6.8334000000000001</v>
      </c>
      <c r="Q32">
        <v>8.7512999999999994E-2</v>
      </c>
      <c r="R32">
        <f t="shared" si="3"/>
        <v>13.587513</v>
      </c>
      <c r="T32" s="3">
        <v>6.7207999999999997</v>
      </c>
      <c r="U32">
        <v>7.9806000000000002E-2</v>
      </c>
      <c r="V32">
        <f t="shared" si="4"/>
        <v>8.0798059999999996</v>
      </c>
      <c r="X32">
        <v>6.8559000000000001</v>
      </c>
      <c r="Y32">
        <v>6.7311999999999997E-2</v>
      </c>
      <c r="Z32">
        <f t="shared" si="5"/>
        <v>10.067311999999999</v>
      </c>
      <c r="AB32">
        <v>6.8487</v>
      </c>
      <c r="AC32">
        <v>5.6196999999999997E-2</v>
      </c>
      <c r="AD32">
        <f t="shared" si="6"/>
        <v>10.056196999999999</v>
      </c>
      <c r="AF32">
        <v>6.8449999999999998</v>
      </c>
      <c r="AG32">
        <v>5.7255E-2</v>
      </c>
      <c r="AH32">
        <f t="shared" si="7"/>
        <v>20.057255000000001</v>
      </c>
      <c r="AJ32">
        <v>6.8537999999999997</v>
      </c>
      <c r="AK32">
        <v>3.9156000000000003E-2</v>
      </c>
      <c r="AL32">
        <f t="shared" si="8"/>
        <v>30.039155999999998</v>
      </c>
    </row>
    <row r="33" spans="1:38" x14ac:dyDescent="0.25">
      <c r="A33">
        <v>7.4687999999999999</v>
      </c>
      <c r="B33">
        <v>0.11959</v>
      </c>
      <c r="D33">
        <v>7.4459</v>
      </c>
      <c r="E33">
        <v>9.3100000000000002E-2</v>
      </c>
      <c r="F33">
        <f t="shared" si="0"/>
        <v>6.5930999999999997</v>
      </c>
      <c r="H33" s="3">
        <v>7.4641999999999999</v>
      </c>
      <c r="I33">
        <v>8.4112999999999993E-2</v>
      </c>
      <c r="J33">
        <f t="shared" si="1"/>
        <v>4.0841130000000003</v>
      </c>
      <c r="L33">
        <v>7.4813000000000001</v>
      </c>
      <c r="M33">
        <v>8.1136E-2</v>
      </c>
      <c r="N33">
        <f t="shared" si="2"/>
        <v>9.0811360000000008</v>
      </c>
      <c r="P33">
        <v>7.4752999999999998</v>
      </c>
      <c r="Q33">
        <v>7.6018000000000002E-2</v>
      </c>
      <c r="R33">
        <f t="shared" si="3"/>
        <v>13.576017999999999</v>
      </c>
      <c r="T33" s="3">
        <v>7.4764999999999997</v>
      </c>
      <c r="U33">
        <v>6.9308999999999996E-2</v>
      </c>
      <c r="V33">
        <f t="shared" si="4"/>
        <v>8.0693090000000005</v>
      </c>
      <c r="X33">
        <v>7.4903000000000004</v>
      </c>
      <c r="Y33">
        <v>5.7273999999999999E-2</v>
      </c>
      <c r="Z33">
        <f t="shared" si="5"/>
        <v>10.057274</v>
      </c>
      <c r="AB33">
        <v>7.4858000000000002</v>
      </c>
      <c r="AC33">
        <v>4.4464999999999998E-2</v>
      </c>
      <c r="AD33">
        <f t="shared" si="6"/>
        <v>10.044465000000001</v>
      </c>
      <c r="AF33">
        <v>7.48</v>
      </c>
      <c r="AG33">
        <v>4.8875000000000002E-2</v>
      </c>
      <c r="AH33">
        <f t="shared" si="7"/>
        <v>20.048874999999999</v>
      </c>
      <c r="AJ33">
        <v>7.4882999999999997</v>
      </c>
      <c r="AK33">
        <v>3.3635999999999999E-2</v>
      </c>
      <c r="AL33">
        <f t="shared" si="8"/>
        <v>30.033636000000001</v>
      </c>
    </row>
    <row r="34" spans="1:38" x14ac:dyDescent="0.25">
      <c r="A34">
        <v>8.3640000000000008</v>
      </c>
      <c r="B34">
        <v>0.10321</v>
      </c>
      <c r="D34">
        <v>8.3463999999999992</v>
      </c>
      <c r="E34">
        <v>7.0664000000000005E-2</v>
      </c>
      <c r="F34">
        <f t="shared" si="0"/>
        <v>6.5706639999999998</v>
      </c>
      <c r="H34" s="3">
        <v>8.3590999999999998</v>
      </c>
      <c r="I34">
        <v>7.8317999999999999E-2</v>
      </c>
      <c r="J34">
        <f t="shared" si="1"/>
        <v>4.0783180000000003</v>
      </c>
      <c r="L34">
        <v>8.3727999999999998</v>
      </c>
      <c r="M34">
        <v>7.1027000000000007E-2</v>
      </c>
      <c r="N34">
        <f t="shared" si="2"/>
        <v>9.0710270000000008</v>
      </c>
      <c r="P34">
        <v>8.3682999999999996</v>
      </c>
      <c r="Q34">
        <v>6.1793000000000001E-2</v>
      </c>
      <c r="R34">
        <f t="shared" si="3"/>
        <v>13.561793</v>
      </c>
      <c r="T34" s="3">
        <v>8.3895</v>
      </c>
      <c r="U34">
        <v>5.9479999999999998E-2</v>
      </c>
      <c r="V34">
        <f t="shared" si="4"/>
        <v>8.0594800000000006</v>
      </c>
      <c r="X34">
        <v>8.3491999999999997</v>
      </c>
      <c r="Y34">
        <v>4.9006000000000001E-2</v>
      </c>
      <c r="Z34">
        <f t="shared" si="5"/>
        <v>10.049006</v>
      </c>
      <c r="AB34">
        <v>8.3826000000000001</v>
      </c>
      <c r="AC34">
        <v>3.6053000000000002E-2</v>
      </c>
      <c r="AD34">
        <f t="shared" si="6"/>
        <v>10.036053000000001</v>
      </c>
      <c r="AF34">
        <v>8.3879000000000001</v>
      </c>
      <c r="AG34">
        <v>3.8907999999999998E-2</v>
      </c>
      <c r="AH34">
        <f t="shared" si="7"/>
        <v>20.038907999999999</v>
      </c>
      <c r="AJ34">
        <v>8.3851999999999993</v>
      </c>
      <c r="AK34">
        <v>3.3057000000000003E-2</v>
      </c>
      <c r="AL34">
        <f t="shared" si="8"/>
        <v>30.033056999999999</v>
      </c>
    </row>
    <row r="35" spans="1:38" x14ac:dyDescent="0.25">
      <c r="A35">
        <v>9.7170000000000005</v>
      </c>
      <c r="B35">
        <v>8.0418000000000003E-2</v>
      </c>
      <c r="D35">
        <v>9.7166999999999994</v>
      </c>
      <c r="E35">
        <v>5.9628E-2</v>
      </c>
      <c r="F35">
        <f t="shared" si="0"/>
        <v>6.559628</v>
      </c>
      <c r="H35" s="3">
        <v>9.7177000000000007</v>
      </c>
      <c r="I35">
        <v>6.7937999999999998E-2</v>
      </c>
      <c r="J35">
        <f t="shared" si="1"/>
        <v>4.0679379999999998</v>
      </c>
      <c r="L35">
        <v>9.7286000000000001</v>
      </c>
      <c r="M35">
        <v>5.9373000000000002E-2</v>
      </c>
      <c r="N35">
        <f t="shared" si="2"/>
        <v>9.0593730000000008</v>
      </c>
      <c r="P35">
        <v>9.7121999999999993</v>
      </c>
      <c r="Q35">
        <v>5.2402999999999998E-2</v>
      </c>
      <c r="R35">
        <f t="shared" si="3"/>
        <v>13.552403</v>
      </c>
      <c r="T35" s="3">
        <v>9.7517999999999994</v>
      </c>
      <c r="U35">
        <v>4.9949E-2</v>
      </c>
      <c r="V35">
        <f t="shared" si="4"/>
        <v>8.0499489999999998</v>
      </c>
      <c r="X35">
        <v>9.7134</v>
      </c>
      <c r="Y35">
        <v>3.8509000000000002E-2</v>
      </c>
      <c r="Z35">
        <f t="shared" si="5"/>
        <v>10.038508999999999</v>
      </c>
      <c r="AB35">
        <v>9.7451000000000008</v>
      </c>
      <c r="AC35">
        <v>2.9374000000000001E-2</v>
      </c>
      <c r="AD35">
        <f t="shared" si="6"/>
        <v>10.029374000000001</v>
      </c>
      <c r="AF35">
        <v>9.7798999999999996</v>
      </c>
      <c r="AG35">
        <v>2.3775999999999999E-2</v>
      </c>
      <c r="AH35">
        <f t="shared" si="7"/>
        <v>20.023776000000002</v>
      </c>
      <c r="AJ35">
        <v>9.7652000000000001</v>
      </c>
      <c r="AK35">
        <v>2.5503999999999999E-2</v>
      </c>
      <c r="AL35">
        <f t="shared" si="8"/>
        <v>30.025504000000002</v>
      </c>
    </row>
    <row r="36" spans="1:38" x14ac:dyDescent="0.25">
      <c r="A36">
        <v>12.382099999999999</v>
      </c>
      <c r="B36">
        <v>6.2623999999999999E-2</v>
      </c>
      <c r="D36">
        <v>12.3073</v>
      </c>
      <c r="E36">
        <v>5.1586E-2</v>
      </c>
      <c r="F36">
        <f t="shared" si="0"/>
        <v>6.5515860000000004</v>
      </c>
      <c r="H36" s="3">
        <v>12.3348</v>
      </c>
      <c r="I36">
        <v>4.6968999999999997E-2</v>
      </c>
      <c r="J36">
        <f t="shared" si="1"/>
        <v>4.0469689999999998</v>
      </c>
      <c r="L36">
        <v>12.358599999999999</v>
      </c>
      <c r="M36">
        <v>4.4566000000000001E-2</v>
      </c>
      <c r="N36">
        <f t="shared" si="2"/>
        <v>9.0445659999999997</v>
      </c>
      <c r="P36">
        <v>12.3437</v>
      </c>
      <c r="Q36">
        <v>4.1556000000000003E-2</v>
      </c>
      <c r="R36">
        <f t="shared" si="3"/>
        <v>13.541556</v>
      </c>
      <c r="T36" s="3">
        <v>12.360099999999999</v>
      </c>
      <c r="U36">
        <v>3.6506999999999998E-2</v>
      </c>
      <c r="V36">
        <f t="shared" si="4"/>
        <v>8.0365070000000003</v>
      </c>
      <c r="X36">
        <v>12.3287</v>
      </c>
      <c r="Y36">
        <v>2.6780999999999999E-2</v>
      </c>
      <c r="Z36">
        <f t="shared" si="5"/>
        <v>10.026781</v>
      </c>
      <c r="AB36">
        <v>12.3316</v>
      </c>
      <c r="AC36">
        <v>2.1269E-2</v>
      </c>
      <c r="AD36">
        <f t="shared" si="6"/>
        <v>10.021269</v>
      </c>
      <c r="AF36">
        <v>12.3569</v>
      </c>
      <c r="AG36">
        <v>2.2509999999999999E-2</v>
      </c>
      <c r="AH36">
        <f t="shared" si="7"/>
        <v>20.02251</v>
      </c>
      <c r="AJ36">
        <v>12.3255</v>
      </c>
      <c r="AK36">
        <v>1.7676999999999998E-2</v>
      </c>
      <c r="AL36">
        <f t="shared" si="8"/>
        <v>30.017676999999999</v>
      </c>
    </row>
    <row r="37" spans="1:38" x14ac:dyDescent="0.25">
      <c r="A37">
        <v>17.5213</v>
      </c>
      <c r="B37">
        <v>4.4819999999999999E-2</v>
      </c>
      <c r="D37">
        <v>17.289200000000001</v>
      </c>
      <c r="E37">
        <v>3.6712000000000002E-2</v>
      </c>
      <c r="F37">
        <f t="shared" si="0"/>
        <v>6.5367119999999996</v>
      </c>
      <c r="H37" s="3">
        <v>17.380700000000001</v>
      </c>
      <c r="I37">
        <v>3.7197000000000001E-2</v>
      </c>
      <c r="J37">
        <f t="shared" si="1"/>
        <v>4.0371969999999999</v>
      </c>
      <c r="L37">
        <v>17.825700000000001</v>
      </c>
      <c r="M37">
        <v>3.3785000000000003E-2</v>
      </c>
      <c r="N37">
        <f t="shared" si="2"/>
        <v>9.033785</v>
      </c>
      <c r="P37">
        <v>17.3764</v>
      </c>
      <c r="Q37">
        <v>3.075E-2</v>
      </c>
      <c r="R37">
        <f t="shared" si="3"/>
        <v>13.530749999999999</v>
      </c>
      <c r="T37" s="3">
        <v>17.435400000000001</v>
      </c>
      <c r="U37">
        <v>2.104E-2</v>
      </c>
      <c r="V37">
        <f t="shared" si="4"/>
        <v>8.0210399999999993</v>
      </c>
      <c r="X37">
        <v>17.3872</v>
      </c>
      <c r="Y37">
        <v>1.6827000000000002E-2</v>
      </c>
      <c r="Z37">
        <f t="shared" si="5"/>
        <v>10.016826999999999</v>
      </c>
      <c r="AB37">
        <v>17.3917</v>
      </c>
      <c r="AC37">
        <v>1.298E-2</v>
      </c>
      <c r="AD37">
        <f t="shared" si="6"/>
        <v>10.012980000000001</v>
      </c>
      <c r="AF37">
        <v>17.510400000000001</v>
      </c>
      <c r="AG37">
        <v>1.4940999999999999E-2</v>
      </c>
      <c r="AH37">
        <f t="shared" si="7"/>
        <v>20.014941</v>
      </c>
      <c r="AJ37">
        <v>17.433</v>
      </c>
      <c r="AK37">
        <v>1.042E-2</v>
      </c>
      <c r="AL37">
        <f t="shared" si="8"/>
        <v>30.01042</v>
      </c>
    </row>
    <row r="38" spans="1:38" x14ac:dyDescent="0.25">
      <c r="A38">
        <v>30.708300000000001</v>
      </c>
      <c r="B38">
        <v>3.4132999999999997E-2</v>
      </c>
      <c r="D38">
        <v>30.772300000000001</v>
      </c>
      <c r="E38">
        <v>2.8684000000000001E-2</v>
      </c>
      <c r="F38">
        <f t="shared" si="0"/>
        <v>6.5286840000000002</v>
      </c>
      <c r="H38" s="3">
        <v>30.4194</v>
      </c>
      <c r="I38">
        <v>2.9909000000000002E-2</v>
      </c>
      <c r="J38">
        <f t="shared" si="1"/>
        <v>4.029909</v>
      </c>
      <c r="L38">
        <v>31.619199999999999</v>
      </c>
      <c r="M38">
        <v>2.9561E-2</v>
      </c>
      <c r="N38">
        <f t="shared" si="2"/>
        <v>9.0295609999999993</v>
      </c>
      <c r="P38">
        <v>30.784800000000001</v>
      </c>
      <c r="Q38">
        <v>2.64E-2</v>
      </c>
      <c r="R38">
        <f t="shared" si="3"/>
        <v>13.526400000000001</v>
      </c>
      <c r="T38" s="3">
        <v>30.482700000000001</v>
      </c>
      <c r="U38">
        <v>1.1599E-2</v>
      </c>
      <c r="V38">
        <f t="shared" si="4"/>
        <v>8.0115990000000004</v>
      </c>
      <c r="X38">
        <v>30.979700000000001</v>
      </c>
      <c r="Y38">
        <v>9.6524000000000002E-3</v>
      </c>
      <c r="Z38">
        <f t="shared" si="5"/>
        <v>10.0096524</v>
      </c>
      <c r="AB38">
        <v>30.334</v>
      </c>
      <c r="AC38">
        <v>7.4498000000000003E-3</v>
      </c>
      <c r="AD38">
        <f t="shared" si="6"/>
        <v>10.0074498</v>
      </c>
      <c r="AF38">
        <v>30.6373</v>
      </c>
      <c r="AG38">
        <v>7.9910999999999992E-3</v>
      </c>
      <c r="AH38">
        <f t="shared" si="7"/>
        <v>20.007991100000002</v>
      </c>
      <c r="AJ38">
        <v>30.448</v>
      </c>
      <c r="AK38">
        <v>5.9776999999999999E-3</v>
      </c>
      <c r="AL38">
        <f t="shared" si="8"/>
        <v>30.005977699999999</v>
      </c>
    </row>
    <row r="39" spans="1:38" x14ac:dyDescent="0.25">
      <c r="A39">
        <v>166.96719999999999</v>
      </c>
      <c r="B39">
        <v>4.5051000000000001E-2</v>
      </c>
      <c r="D39">
        <v>159.03819999999999</v>
      </c>
      <c r="E39">
        <v>5.7245999999999998E-2</v>
      </c>
      <c r="F39">
        <f t="shared" si="0"/>
        <v>6.5572460000000001</v>
      </c>
      <c r="H39" s="3">
        <v>161.80420000000001</v>
      </c>
      <c r="I39">
        <v>7.9049999999999995E-2</v>
      </c>
      <c r="J39">
        <f t="shared" si="1"/>
        <v>4.0790499999999996</v>
      </c>
      <c r="L39">
        <v>164.63730000000001</v>
      </c>
      <c r="M39">
        <v>4.2476E-2</v>
      </c>
      <c r="N39">
        <f t="shared" si="2"/>
        <v>9.0424760000000006</v>
      </c>
      <c r="P39">
        <v>169.8938</v>
      </c>
      <c r="Q39">
        <v>5.9984999999999997E-2</v>
      </c>
      <c r="R39">
        <f t="shared" si="3"/>
        <v>13.559984999999999</v>
      </c>
      <c r="T39" s="3">
        <v>168.1026</v>
      </c>
      <c r="U39">
        <v>3.1798999999999998E-3</v>
      </c>
      <c r="V39">
        <f t="shared" si="4"/>
        <v>8.0031798999999992</v>
      </c>
      <c r="X39">
        <v>189.84819999999999</v>
      </c>
      <c r="Y39">
        <v>5.4792E-3</v>
      </c>
      <c r="Z39">
        <f t="shared" si="5"/>
        <v>10.0054792</v>
      </c>
      <c r="AB39">
        <v>181.87379999999999</v>
      </c>
      <c r="AC39">
        <v>4.1013999999999998E-3</v>
      </c>
      <c r="AD39">
        <f t="shared" si="6"/>
        <v>10.0041014</v>
      </c>
      <c r="AF39">
        <v>171.95699999999999</v>
      </c>
      <c r="AG39">
        <v>3.8284999999999999E-3</v>
      </c>
      <c r="AH39">
        <f t="shared" si="7"/>
        <v>20.003828500000001</v>
      </c>
      <c r="AJ39">
        <v>250.55009999999999</v>
      </c>
      <c r="AK39">
        <v>1.3186000000000001E-3</v>
      </c>
      <c r="AL39">
        <f t="shared" si="8"/>
        <v>30.001318600000001</v>
      </c>
    </row>
    <row r="40" spans="1:38" x14ac:dyDescent="0.25">
      <c r="H40" s="1"/>
    </row>
    <row r="41" spans="1:38" x14ac:dyDescent="0.25">
      <c r="H41" s="1"/>
    </row>
    <row r="42" spans="1:38" x14ac:dyDescent="0.25">
      <c r="H42" s="1"/>
    </row>
    <row r="43" spans="1:38" x14ac:dyDescent="0.25">
      <c r="H43" s="1"/>
    </row>
    <row r="44" spans="1:38" x14ac:dyDescent="0.25">
      <c r="H44" s="1"/>
    </row>
    <row r="45" spans="1:38" x14ac:dyDescent="0.25">
      <c r="H45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7"/>
  <sheetViews>
    <sheetView topLeftCell="A106" workbookViewId="0">
      <selection activeCell="Q124" sqref="Q124"/>
    </sheetView>
  </sheetViews>
  <sheetFormatPr defaultRowHeight="15" x14ac:dyDescent="0.25"/>
  <sheetData>
    <row r="1" spans="1:37" x14ac:dyDescent="0.25">
      <c r="A1" t="s">
        <v>0</v>
      </c>
      <c r="D1" t="s">
        <v>13</v>
      </c>
      <c r="H1" t="s">
        <v>6</v>
      </c>
      <c r="L1" t="s">
        <v>11</v>
      </c>
      <c r="P1" t="s">
        <v>12</v>
      </c>
      <c r="T1" t="s">
        <v>1</v>
      </c>
      <c r="W1" t="s">
        <v>15</v>
      </c>
      <c r="AA1" t="s">
        <v>16</v>
      </c>
      <c r="AE1" t="s">
        <v>17</v>
      </c>
      <c r="AI1" t="s">
        <v>18</v>
      </c>
    </row>
    <row r="2" spans="1:37" x14ac:dyDescent="0.25">
      <c r="A2" t="s">
        <v>7</v>
      </c>
      <c r="B2" t="s">
        <v>8</v>
      </c>
      <c r="D2" t="s">
        <v>7</v>
      </c>
      <c r="E2" t="s">
        <v>8</v>
      </c>
      <c r="H2" t="s">
        <v>7</v>
      </c>
      <c r="I2" t="s">
        <v>8</v>
      </c>
      <c r="K2" s="2"/>
      <c r="L2" t="s">
        <v>7</v>
      </c>
      <c r="M2" t="s">
        <v>8</v>
      </c>
      <c r="P2" t="s">
        <v>7</v>
      </c>
      <c r="Q2" t="s">
        <v>8</v>
      </c>
      <c r="T2" t="s">
        <v>7</v>
      </c>
      <c r="U2" t="s">
        <v>8</v>
      </c>
      <c r="W2" t="s">
        <v>7</v>
      </c>
      <c r="X2" t="s">
        <v>8</v>
      </c>
      <c r="AA2" t="s">
        <v>7</v>
      </c>
      <c r="AB2" t="s">
        <v>8</v>
      </c>
      <c r="AD2" s="2"/>
      <c r="AE2" t="s">
        <v>7</v>
      </c>
      <c r="AF2" t="s">
        <v>8</v>
      </c>
      <c r="AI2" t="s">
        <v>7</v>
      </c>
      <c r="AJ2" t="s">
        <v>8</v>
      </c>
    </row>
    <row r="3" spans="1:37" x14ac:dyDescent="0.25">
      <c r="A3" t="s">
        <v>10</v>
      </c>
      <c r="D3" t="s">
        <v>10</v>
      </c>
      <c r="H3" t="s">
        <v>10</v>
      </c>
      <c r="K3" s="2"/>
      <c r="L3" t="s">
        <v>10</v>
      </c>
      <c r="P3" t="s">
        <v>10</v>
      </c>
      <c r="T3" t="s">
        <v>10</v>
      </c>
      <c r="W3" t="s">
        <v>10</v>
      </c>
      <c r="AA3" t="s">
        <v>10</v>
      </c>
      <c r="AD3" s="2"/>
      <c r="AE3" t="s">
        <v>10</v>
      </c>
      <c r="AI3" t="s">
        <v>10</v>
      </c>
    </row>
    <row r="4" spans="1:37" x14ac:dyDescent="0.25">
      <c r="K4" s="2"/>
    </row>
    <row r="5" spans="1:37" x14ac:dyDescent="0.25">
      <c r="A5">
        <v>1.4319999999999999</v>
      </c>
      <c r="B5" s="2">
        <v>8.9749999999999996E-2</v>
      </c>
      <c r="D5">
        <v>1.4319999999999999</v>
      </c>
      <c r="E5">
        <v>2.8895000000000001E-2</v>
      </c>
      <c r="F5">
        <f>E5+1</f>
        <v>1.0288949999999999</v>
      </c>
      <c r="H5">
        <v>1.4319999999999999</v>
      </c>
      <c r="I5" s="2">
        <v>3.1213999999999999E-2</v>
      </c>
      <c r="J5" s="2">
        <f>I5+2</f>
        <v>2.0312139999999999</v>
      </c>
      <c r="K5" s="2"/>
      <c r="L5">
        <v>1.4319999999999999</v>
      </c>
      <c r="M5" s="2">
        <v>2.6977000000000001E-2</v>
      </c>
      <c r="N5" s="2">
        <f>M5+3</f>
        <v>3.026977</v>
      </c>
      <c r="P5">
        <v>1.4319999999999999</v>
      </c>
      <c r="Q5" s="2">
        <v>3.5825999999999997E-2</v>
      </c>
      <c r="R5" s="2">
        <f>Q5+4</f>
        <v>4.0358260000000001</v>
      </c>
      <c r="T5">
        <v>1.4319999999999999</v>
      </c>
      <c r="U5" s="2">
        <v>6.7667000000000005E-2</v>
      </c>
      <c r="W5">
        <v>1.4319999999999999</v>
      </c>
      <c r="X5" s="2">
        <v>3.372E-2</v>
      </c>
      <c r="Y5" s="2">
        <f>X5+1</f>
        <v>1.03372</v>
      </c>
      <c r="AA5">
        <v>1.4319999999999999</v>
      </c>
      <c r="AB5" s="2">
        <v>3.3798000000000002E-2</v>
      </c>
      <c r="AC5" s="2">
        <f>AB5+2</f>
        <v>2.033798</v>
      </c>
      <c r="AE5">
        <v>1.4319999999999999</v>
      </c>
      <c r="AF5" s="2">
        <v>2.8858999999999999E-2</v>
      </c>
      <c r="AG5" s="2">
        <f>AF5+3</f>
        <v>3.0288590000000002</v>
      </c>
      <c r="AI5">
        <v>1.4319999999999999</v>
      </c>
      <c r="AJ5" s="2">
        <v>3.4304000000000001E-2</v>
      </c>
      <c r="AK5" s="2">
        <f>AJ5+4</f>
        <v>4.0343039999999997</v>
      </c>
    </row>
    <row r="6" spans="1:37" x14ac:dyDescent="0.25">
      <c r="A6">
        <v>1.498</v>
      </c>
      <c r="B6" s="2">
        <v>7.7469999999999997E-2</v>
      </c>
      <c r="D6">
        <v>1.498</v>
      </c>
      <c r="E6">
        <v>2.3567999999999999E-2</v>
      </c>
      <c r="F6">
        <f t="shared" ref="F6:F69" si="0">E6+1</f>
        <v>1.023568</v>
      </c>
      <c r="H6">
        <v>1.498</v>
      </c>
      <c r="I6" s="2">
        <v>2.3823E-2</v>
      </c>
      <c r="J6" s="2">
        <f t="shared" ref="J6:J69" si="1">I6+2</f>
        <v>2.0238230000000001</v>
      </c>
      <c r="K6" s="2"/>
      <c r="L6">
        <v>1.498</v>
      </c>
      <c r="M6" s="2">
        <v>2.0378E-2</v>
      </c>
      <c r="N6" s="2">
        <f t="shared" ref="N6:N69" si="2">M6+3</f>
        <v>3.020378</v>
      </c>
      <c r="P6">
        <v>1.498</v>
      </c>
      <c r="Q6" s="2">
        <v>2.6519000000000001E-2</v>
      </c>
      <c r="R6" s="2">
        <f t="shared" ref="R6:R69" si="3">Q6+4</f>
        <v>4.0265190000000004</v>
      </c>
      <c r="T6">
        <v>1.498</v>
      </c>
      <c r="U6" s="2">
        <v>5.8810000000000001E-2</v>
      </c>
      <c r="W6">
        <v>1.498</v>
      </c>
      <c r="X6" s="2">
        <v>2.6537000000000002E-2</v>
      </c>
      <c r="Y6" s="2">
        <f t="shared" ref="Y6:Y69" si="4">X6+1</f>
        <v>1.026537</v>
      </c>
      <c r="AA6">
        <v>1.498</v>
      </c>
      <c r="AB6" s="2">
        <v>2.664E-2</v>
      </c>
      <c r="AC6" s="2">
        <f t="shared" ref="AC6:AC69" si="5">AB6+2</f>
        <v>2.02664</v>
      </c>
      <c r="AE6">
        <v>1.498</v>
      </c>
      <c r="AF6" s="2">
        <v>2.2457000000000001E-2</v>
      </c>
      <c r="AG6" s="2">
        <f t="shared" ref="AG6:AG69" si="6">AF6+3</f>
        <v>3.0224570000000002</v>
      </c>
      <c r="AI6">
        <v>1.498</v>
      </c>
      <c r="AJ6" s="2">
        <v>2.6665000000000001E-2</v>
      </c>
      <c r="AK6" s="2">
        <f t="shared" ref="AK6:AK69" si="7">AJ6+4</f>
        <v>4.0266650000000004</v>
      </c>
    </row>
    <row r="7" spans="1:37" x14ac:dyDescent="0.25">
      <c r="A7">
        <v>1.5640000000000001</v>
      </c>
      <c r="B7" s="2">
        <v>8.0154000000000003E-2</v>
      </c>
      <c r="D7">
        <v>1.5640000000000001</v>
      </c>
      <c r="E7">
        <v>2.3456000000000001E-2</v>
      </c>
      <c r="F7">
        <f t="shared" si="0"/>
        <v>1.0234559999999999</v>
      </c>
      <c r="H7">
        <v>1.5640000000000001</v>
      </c>
      <c r="I7" s="2">
        <v>2.2102E-2</v>
      </c>
      <c r="J7" s="2">
        <f t="shared" si="1"/>
        <v>2.0221019999999998</v>
      </c>
      <c r="K7" s="2"/>
      <c r="L7">
        <v>1.5640000000000001</v>
      </c>
      <c r="M7" s="2">
        <v>1.8866999999999998E-2</v>
      </c>
      <c r="N7" s="2">
        <f t="shared" si="2"/>
        <v>3.0188670000000002</v>
      </c>
      <c r="P7">
        <v>1.5640000000000001</v>
      </c>
      <c r="Q7" s="2">
        <v>2.3786000000000002E-2</v>
      </c>
      <c r="R7" s="2">
        <f t="shared" si="3"/>
        <v>4.0237860000000003</v>
      </c>
      <c r="T7">
        <v>1.5640000000000001</v>
      </c>
      <c r="U7" s="2">
        <v>6.1090999999999999E-2</v>
      </c>
      <c r="W7">
        <v>1.5640000000000001</v>
      </c>
      <c r="X7" s="2">
        <v>2.5538999999999999E-2</v>
      </c>
      <c r="Y7" s="2">
        <f t="shared" si="4"/>
        <v>1.025539</v>
      </c>
      <c r="AA7">
        <v>1.5640000000000001</v>
      </c>
      <c r="AB7" s="2">
        <v>2.5654E-2</v>
      </c>
      <c r="AC7" s="2">
        <f t="shared" si="5"/>
        <v>2.0256539999999998</v>
      </c>
      <c r="AE7">
        <v>1.5640000000000001</v>
      </c>
      <c r="AF7" s="2">
        <v>2.1353E-2</v>
      </c>
      <c r="AG7" s="2">
        <f t="shared" si="6"/>
        <v>3.021353</v>
      </c>
      <c r="AI7">
        <v>1.5640000000000001</v>
      </c>
      <c r="AJ7" s="2">
        <v>2.5172E-2</v>
      </c>
      <c r="AK7" s="2">
        <f t="shared" si="7"/>
        <v>4.0251720000000004</v>
      </c>
    </row>
    <row r="8" spans="1:37" x14ac:dyDescent="0.25">
      <c r="A8">
        <v>1.631</v>
      </c>
      <c r="B8" s="2">
        <v>7.9228999999999994E-2</v>
      </c>
      <c r="D8">
        <v>1.631</v>
      </c>
      <c r="E8">
        <v>2.2325000000000001E-2</v>
      </c>
      <c r="F8">
        <f t="shared" si="0"/>
        <v>1.0223249999999999</v>
      </c>
      <c r="H8">
        <v>1.631</v>
      </c>
      <c r="I8" s="2">
        <v>1.8641999999999999E-2</v>
      </c>
      <c r="J8" s="2">
        <f t="shared" si="1"/>
        <v>2.0186419999999998</v>
      </c>
      <c r="K8" s="2"/>
      <c r="L8">
        <v>1.631</v>
      </c>
      <c r="M8" s="2">
        <v>1.6175999999999999E-2</v>
      </c>
      <c r="N8" s="2">
        <f t="shared" si="2"/>
        <v>3.0161760000000002</v>
      </c>
      <c r="P8">
        <v>1.631</v>
      </c>
      <c r="Q8" s="2">
        <v>1.8770999999999999E-2</v>
      </c>
      <c r="R8" s="2">
        <f t="shared" si="3"/>
        <v>4.0187710000000001</v>
      </c>
      <c r="T8">
        <v>1.631</v>
      </c>
      <c r="U8" s="2">
        <v>6.0298999999999998E-2</v>
      </c>
      <c r="W8">
        <v>1.631</v>
      </c>
      <c r="X8" s="2">
        <v>2.3130000000000001E-2</v>
      </c>
      <c r="Y8" s="2">
        <f t="shared" si="4"/>
        <v>1.0231300000000001</v>
      </c>
      <c r="AA8">
        <v>1.631</v>
      </c>
      <c r="AB8" s="2">
        <v>2.3401999999999999E-2</v>
      </c>
      <c r="AC8" s="2">
        <f t="shared" si="5"/>
        <v>2.0234019999999999</v>
      </c>
      <c r="AE8">
        <v>1.631</v>
      </c>
      <c r="AF8" s="2">
        <v>1.8992999999999999E-2</v>
      </c>
      <c r="AG8" s="2">
        <f t="shared" si="6"/>
        <v>3.018993</v>
      </c>
      <c r="AI8">
        <v>1.631</v>
      </c>
      <c r="AJ8" s="2">
        <v>2.1798000000000001E-2</v>
      </c>
      <c r="AK8" s="2">
        <f t="shared" si="7"/>
        <v>4.0217980000000004</v>
      </c>
    </row>
    <row r="9" spans="1:37" x14ac:dyDescent="0.25">
      <c r="A9">
        <v>1.6970000000000001</v>
      </c>
      <c r="B9" s="2">
        <v>7.1168999999999996E-2</v>
      </c>
      <c r="D9">
        <v>1.6970000000000001</v>
      </c>
      <c r="E9">
        <v>1.9845999999999999E-2</v>
      </c>
      <c r="F9">
        <f t="shared" si="0"/>
        <v>1.019846</v>
      </c>
      <c r="H9">
        <v>1.6970000000000001</v>
      </c>
      <c r="I9" s="2">
        <v>1.4609E-2</v>
      </c>
      <c r="J9" s="2">
        <f t="shared" si="1"/>
        <v>2.0146090000000001</v>
      </c>
      <c r="K9" s="2"/>
      <c r="L9">
        <v>1.6970000000000001</v>
      </c>
      <c r="M9" s="2">
        <v>1.3280999999999999E-2</v>
      </c>
      <c r="N9" s="2">
        <f t="shared" si="2"/>
        <v>3.0132810000000001</v>
      </c>
      <c r="P9">
        <v>1.6970000000000001</v>
      </c>
      <c r="Q9" s="2">
        <v>1.3934E-2</v>
      </c>
      <c r="R9" s="2">
        <f t="shared" si="3"/>
        <v>4.0139339999999999</v>
      </c>
      <c r="T9">
        <v>1.6970000000000001</v>
      </c>
      <c r="U9" s="2">
        <v>5.3582999999999999E-2</v>
      </c>
      <c r="W9">
        <v>1.6970000000000001</v>
      </c>
      <c r="X9" s="2">
        <v>1.8964999999999999E-2</v>
      </c>
      <c r="Y9" s="2">
        <f t="shared" si="4"/>
        <v>1.0189649999999999</v>
      </c>
      <c r="AA9">
        <v>1.6970000000000001</v>
      </c>
      <c r="AB9" s="2">
        <v>1.8530000000000001E-2</v>
      </c>
      <c r="AC9" s="2">
        <f t="shared" si="5"/>
        <v>2.0185300000000002</v>
      </c>
      <c r="AE9">
        <v>1.6970000000000001</v>
      </c>
      <c r="AF9" s="2">
        <v>1.4756E-2</v>
      </c>
      <c r="AG9" s="2">
        <f t="shared" si="6"/>
        <v>3.0147560000000002</v>
      </c>
      <c r="AI9">
        <v>1.6970000000000001</v>
      </c>
      <c r="AJ9" s="2">
        <v>1.6324999999999999E-2</v>
      </c>
      <c r="AK9" s="2">
        <f t="shared" si="7"/>
        <v>4.0163250000000001</v>
      </c>
    </row>
    <row r="10" spans="1:37" x14ac:dyDescent="0.25">
      <c r="A10">
        <v>1.78</v>
      </c>
      <c r="B10" s="2">
        <v>5.3349000000000001E-2</v>
      </c>
      <c r="D10">
        <v>1.78</v>
      </c>
      <c r="E10">
        <v>1.302E-2</v>
      </c>
      <c r="F10">
        <f t="shared" si="0"/>
        <v>1.01302</v>
      </c>
      <c r="H10">
        <v>1.78</v>
      </c>
      <c r="I10" s="2">
        <v>6.5909000000000002E-3</v>
      </c>
      <c r="J10" s="2">
        <f t="shared" si="1"/>
        <v>2.0065909</v>
      </c>
      <c r="K10" s="2"/>
      <c r="L10">
        <v>1.78</v>
      </c>
      <c r="M10" s="2">
        <v>6.5884000000000003E-3</v>
      </c>
      <c r="N10" s="2">
        <f t="shared" si="2"/>
        <v>3.0065884</v>
      </c>
      <c r="P10">
        <v>1.78</v>
      </c>
      <c r="Q10" s="2">
        <v>5.4247999999999996E-3</v>
      </c>
      <c r="R10" s="2">
        <f t="shared" si="3"/>
        <v>4.0054248000000001</v>
      </c>
      <c r="T10">
        <v>1.78</v>
      </c>
      <c r="U10" s="2">
        <v>3.8729E-2</v>
      </c>
      <c r="W10">
        <v>1.78</v>
      </c>
      <c r="X10" s="2">
        <v>1.1094E-2</v>
      </c>
      <c r="Y10" s="2">
        <f t="shared" si="4"/>
        <v>1.0110939999999999</v>
      </c>
      <c r="AA10">
        <v>1.78</v>
      </c>
      <c r="AB10" s="2">
        <v>1.1702000000000001E-2</v>
      </c>
      <c r="AC10" s="2">
        <f t="shared" si="5"/>
        <v>2.0117020000000001</v>
      </c>
      <c r="AE10">
        <v>1.78</v>
      </c>
      <c r="AF10" s="2">
        <v>8.3957000000000007E-3</v>
      </c>
      <c r="AG10" s="2">
        <f t="shared" si="6"/>
        <v>3.0083956999999999</v>
      </c>
      <c r="AI10">
        <v>1.78</v>
      </c>
      <c r="AJ10" s="2">
        <v>9.8660999999999992E-3</v>
      </c>
      <c r="AK10" s="2">
        <f t="shared" si="7"/>
        <v>4.0098661</v>
      </c>
    </row>
    <row r="11" spans="1:37" x14ac:dyDescent="0.25">
      <c r="A11">
        <v>1.8680000000000001</v>
      </c>
      <c r="B11" s="2">
        <v>4.9154000000000003E-2</v>
      </c>
      <c r="D11">
        <v>1.8680000000000001</v>
      </c>
      <c r="E11">
        <v>1.035E-2</v>
      </c>
      <c r="F11">
        <f t="shared" si="0"/>
        <v>1.0103500000000001</v>
      </c>
      <c r="H11">
        <v>1.8680000000000001</v>
      </c>
      <c r="I11" s="2">
        <v>3.5906000000000002E-3</v>
      </c>
      <c r="J11" s="2">
        <f t="shared" si="1"/>
        <v>2.0035905999999999</v>
      </c>
      <c r="K11" s="2"/>
      <c r="L11">
        <v>1.8680000000000001</v>
      </c>
      <c r="M11" s="2">
        <v>3.8988999999999998E-3</v>
      </c>
      <c r="N11" s="2">
        <f t="shared" si="2"/>
        <v>3.0038988999999998</v>
      </c>
      <c r="P11">
        <v>1.8680000000000001</v>
      </c>
      <c r="Q11" s="2">
        <v>2.4264E-3</v>
      </c>
      <c r="R11" s="2">
        <f t="shared" si="3"/>
        <v>4.0024264000000001</v>
      </c>
      <c r="T11">
        <v>1.8680000000000001</v>
      </c>
      <c r="U11" s="2">
        <v>3.4514000000000003E-2</v>
      </c>
      <c r="W11">
        <v>1.8680000000000001</v>
      </c>
      <c r="X11" s="2">
        <v>7.8366000000000009E-3</v>
      </c>
      <c r="Y11" s="2">
        <f t="shared" si="4"/>
        <v>1.0078366000000001</v>
      </c>
      <c r="AA11">
        <v>1.8680000000000001</v>
      </c>
      <c r="AB11" s="2">
        <v>9.2026E-3</v>
      </c>
      <c r="AC11" s="2">
        <f t="shared" si="5"/>
        <v>2.0092026000000001</v>
      </c>
      <c r="AE11">
        <v>1.8680000000000001</v>
      </c>
      <c r="AF11" s="2">
        <v>5.7305999999999998E-3</v>
      </c>
      <c r="AG11" s="2">
        <f t="shared" si="6"/>
        <v>3.0057306000000001</v>
      </c>
      <c r="AI11">
        <v>1.8680000000000001</v>
      </c>
      <c r="AJ11" s="2">
        <v>7.4983999999999997E-3</v>
      </c>
      <c r="AK11" s="2">
        <f t="shared" si="7"/>
        <v>4.0074984000000002</v>
      </c>
    </row>
    <row r="12" spans="1:37" x14ac:dyDescent="0.25">
      <c r="A12">
        <v>1.948</v>
      </c>
      <c r="B12" s="2">
        <v>5.4710000000000002E-2</v>
      </c>
      <c r="D12">
        <v>1.948</v>
      </c>
      <c r="E12">
        <v>1.1873999999999999E-2</v>
      </c>
      <c r="F12">
        <f t="shared" si="0"/>
        <v>1.0118739999999999</v>
      </c>
      <c r="H12">
        <v>1.948</v>
      </c>
      <c r="I12" s="2">
        <v>3.2452000000000002E-3</v>
      </c>
      <c r="J12" s="2">
        <f t="shared" si="1"/>
        <v>2.0032451999999998</v>
      </c>
      <c r="K12" s="2"/>
      <c r="L12">
        <v>1.948</v>
      </c>
      <c r="M12" s="2">
        <v>4.3685E-3</v>
      </c>
      <c r="N12" s="2">
        <f t="shared" si="2"/>
        <v>3.0043685</v>
      </c>
      <c r="P12">
        <v>1.948</v>
      </c>
      <c r="Q12" s="2">
        <v>2.7775E-3</v>
      </c>
      <c r="R12" s="2">
        <f t="shared" si="3"/>
        <v>4.0027774999999997</v>
      </c>
      <c r="T12">
        <v>1.948</v>
      </c>
      <c r="U12" s="2">
        <v>3.7793E-2</v>
      </c>
      <c r="W12">
        <v>1.948</v>
      </c>
      <c r="X12" s="2">
        <v>8.5111000000000006E-3</v>
      </c>
      <c r="Y12" s="2">
        <f t="shared" si="4"/>
        <v>1.0085111</v>
      </c>
      <c r="AA12">
        <v>1.948</v>
      </c>
      <c r="AB12" s="2">
        <v>9.4774999999999998E-3</v>
      </c>
      <c r="AC12" s="2">
        <f t="shared" si="5"/>
        <v>2.0094775</v>
      </c>
      <c r="AE12">
        <v>1.948</v>
      </c>
      <c r="AF12" s="2">
        <v>5.8440999999999996E-3</v>
      </c>
      <c r="AG12" s="2">
        <f t="shared" si="6"/>
        <v>3.0058441</v>
      </c>
      <c r="AI12">
        <v>1.948</v>
      </c>
      <c r="AJ12" s="2">
        <v>8.3081000000000006E-3</v>
      </c>
      <c r="AK12" s="2">
        <f t="shared" si="7"/>
        <v>4.0083080999999998</v>
      </c>
    </row>
    <row r="13" spans="1:37" x14ac:dyDescent="0.25">
      <c r="A13">
        <v>2.0270000000000001</v>
      </c>
      <c r="B13" s="2">
        <v>5.6785000000000002E-2</v>
      </c>
      <c r="D13">
        <v>2.0270000000000001</v>
      </c>
      <c r="E13">
        <v>1.3684999999999999E-2</v>
      </c>
      <c r="F13">
        <f t="shared" si="0"/>
        <v>1.0136849999999999</v>
      </c>
      <c r="H13">
        <v>2.0270000000000001</v>
      </c>
      <c r="I13" s="2">
        <v>4.0759999999999998E-3</v>
      </c>
      <c r="J13" s="2">
        <f t="shared" si="1"/>
        <v>2.004076</v>
      </c>
      <c r="K13" s="2"/>
      <c r="L13">
        <v>2.0270000000000001</v>
      </c>
      <c r="M13" s="2">
        <v>5.9167999999999998E-3</v>
      </c>
      <c r="N13" s="2">
        <f t="shared" si="2"/>
        <v>3.0059168000000001</v>
      </c>
      <c r="P13">
        <v>2.0270000000000001</v>
      </c>
      <c r="Q13" s="2">
        <v>4.2201000000000001E-3</v>
      </c>
      <c r="R13" s="2">
        <f t="shared" si="3"/>
        <v>4.0042201000000004</v>
      </c>
      <c r="T13">
        <v>2.0270000000000001</v>
      </c>
      <c r="U13" s="2">
        <v>3.9246000000000003E-2</v>
      </c>
      <c r="W13">
        <v>2.0270000000000001</v>
      </c>
      <c r="X13" s="2">
        <v>9.8498000000000006E-3</v>
      </c>
      <c r="Y13" s="2">
        <f t="shared" si="4"/>
        <v>1.0098498</v>
      </c>
      <c r="AA13">
        <v>2.0270000000000001</v>
      </c>
      <c r="AB13" s="2">
        <v>8.8073000000000005E-3</v>
      </c>
      <c r="AC13" s="2">
        <f t="shared" si="5"/>
        <v>2.0088073</v>
      </c>
      <c r="AE13">
        <v>2.0270000000000001</v>
      </c>
      <c r="AF13" s="2">
        <v>6.4041000000000002E-3</v>
      </c>
      <c r="AG13" s="2">
        <f t="shared" si="6"/>
        <v>3.0064041000000001</v>
      </c>
      <c r="AI13">
        <v>2.0270000000000001</v>
      </c>
      <c r="AJ13" s="2">
        <v>8.5766999999999996E-3</v>
      </c>
      <c r="AK13" s="2">
        <f t="shared" si="7"/>
        <v>4.0085766999999999</v>
      </c>
    </row>
    <row r="14" spans="1:37" x14ac:dyDescent="0.25">
      <c r="A14">
        <v>2.1070000000000002</v>
      </c>
      <c r="B14" s="2">
        <v>5.3795999999999997E-2</v>
      </c>
      <c r="D14">
        <v>2.1070000000000002</v>
      </c>
      <c r="E14">
        <v>1.4121E-2</v>
      </c>
      <c r="F14">
        <f t="shared" si="0"/>
        <v>1.0141210000000001</v>
      </c>
      <c r="H14">
        <v>2.1070000000000002</v>
      </c>
      <c r="I14" s="2">
        <v>3.2114000000000001E-3</v>
      </c>
      <c r="J14" s="2">
        <f t="shared" si="1"/>
        <v>2.0032114000000001</v>
      </c>
      <c r="K14" s="2"/>
      <c r="L14">
        <v>2.1070000000000002</v>
      </c>
      <c r="M14" s="2">
        <v>6.0718999999999999E-3</v>
      </c>
      <c r="N14" s="2">
        <f t="shared" si="2"/>
        <v>3.0060718999999998</v>
      </c>
      <c r="P14">
        <v>2.1070000000000002</v>
      </c>
      <c r="Q14" s="2">
        <v>3.8855999999999999E-3</v>
      </c>
      <c r="R14" s="2">
        <f t="shared" si="3"/>
        <v>4.0038856000000003</v>
      </c>
      <c r="T14">
        <v>2.1070000000000002</v>
      </c>
      <c r="U14" s="2">
        <v>3.6471000000000003E-2</v>
      </c>
      <c r="W14">
        <v>2.1070000000000002</v>
      </c>
      <c r="X14" s="2">
        <v>9.8045000000000007E-3</v>
      </c>
      <c r="Y14" s="2">
        <f t="shared" si="4"/>
        <v>1.0098045</v>
      </c>
      <c r="AA14">
        <v>2.1070000000000002</v>
      </c>
      <c r="AB14" s="2">
        <v>8.1694000000000003E-3</v>
      </c>
      <c r="AC14" s="2">
        <f t="shared" si="5"/>
        <v>2.0081693999999999</v>
      </c>
      <c r="AE14">
        <v>2.1070000000000002</v>
      </c>
      <c r="AF14" s="2">
        <v>6.2399999999999999E-3</v>
      </c>
      <c r="AG14" s="2">
        <f t="shared" si="6"/>
        <v>3.00624</v>
      </c>
      <c r="AI14">
        <v>2.1070000000000002</v>
      </c>
      <c r="AJ14" s="2">
        <v>8.6782000000000005E-3</v>
      </c>
      <c r="AK14" s="2">
        <f t="shared" si="7"/>
        <v>4.0086782000000003</v>
      </c>
    </row>
    <row r="15" spans="1:37" x14ac:dyDescent="0.25">
      <c r="A15">
        <v>2.1859999999999999</v>
      </c>
      <c r="B15" s="2">
        <v>5.3238000000000001E-2</v>
      </c>
      <c r="D15">
        <v>2.1859999999999999</v>
      </c>
      <c r="E15">
        <v>1.464E-2</v>
      </c>
      <c r="F15">
        <f t="shared" si="0"/>
        <v>1.01464</v>
      </c>
      <c r="H15">
        <v>2.1859999999999999</v>
      </c>
      <c r="I15" s="2">
        <v>2.5492000000000002E-3</v>
      </c>
      <c r="J15" s="2">
        <f t="shared" si="1"/>
        <v>2.0025491999999998</v>
      </c>
      <c r="K15" s="2"/>
      <c r="L15">
        <v>2.1859999999999999</v>
      </c>
      <c r="M15" s="2">
        <v>6.3102999999999996E-3</v>
      </c>
      <c r="N15" s="2">
        <f t="shared" si="2"/>
        <v>3.0063103</v>
      </c>
      <c r="P15">
        <v>2.1859999999999999</v>
      </c>
      <c r="Q15" s="2">
        <v>3.5030999999999999E-3</v>
      </c>
      <c r="R15" s="2">
        <f t="shared" si="3"/>
        <v>4.0035030999999996</v>
      </c>
      <c r="T15">
        <v>2.1859999999999999</v>
      </c>
      <c r="U15" s="2">
        <v>3.5179000000000002E-2</v>
      </c>
      <c r="W15">
        <v>2.1859999999999999</v>
      </c>
      <c r="X15" s="2">
        <v>1.0165E-2</v>
      </c>
      <c r="Y15" s="2">
        <f t="shared" si="4"/>
        <v>1.010165</v>
      </c>
      <c r="AA15">
        <v>2.1859999999999999</v>
      </c>
      <c r="AB15" s="2">
        <v>8.2465000000000004E-3</v>
      </c>
      <c r="AC15" s="2">
        <f t="shared" si="5"/>
        <v>2.0082464999999998</v>
      </c>
      <c r="AE15">
        <v>2.1859999999999999</v>
      </c>
      <c r="AF15" s="2">
        <v>6.2620000000000002E-3</v>
      </c>
      <c r="AG15" s="2">
        <f t="shared" si="6"/>
        <v>3.006262</v>
      </c>
      <c r="AI15">
        <v>2.1859999999999999</v>
      </c>
      <c r="AJ15" s="2">
        <v>8.8614000000000002E-3</v>
      </c>
      <c r="AK15" s="2">
        <f t="shared" si="7"/>
        <v>4.0088613999999998</v>
      </c>
    </row>
    <row r="16" spans="1:37" x14ac:dyDescent="0.25">
      <c r="A16">
        <v>2.266</v>
      </c>
      <c r="B16" s="2">
        <v>5.3256999999999999E-2</v>
      </c>
      <c r="D16">
        <v>2.266</v>
      </c>
      <c r="E16">
        <v>1.5739E-2</v>
      </c>
      <c r="F16">
        <f t="shared" si="0"/>
        <v>1.0157389999999999</v>
      </c>
      <c r="H16">
        <v>2.266</v>
      </c>
      <c r="I16" s="2">
        <v>3.5617000000000001E-3</v>
      </c>
      <c r="J16" s="2">
        <f t="shared" si="1"/>
        <v>2.0035617000000001</v>
      </c>
      <c r="K16" s="2"/>
      <c r="L16">
        <v>2.266</v>
      </c>
      <c r="M16" s="2">
        <v>7.7603999999999998E-3</v>
      </c>
      <c r="N16" s="2">
        <f t="shared" si="2"/>
        <v>3.0077604</v>
      </c>
      <c r="P16">
        <v>2.266</v>
      </c>
      <c r="Q16" s="2">
        <v>4.6610999999999996E-3</v>
      </c>
      <c r="R16" s="2">
        <f t="shared" si="3"/>
        <v>4.0046610999999999</v>
      </c>
      <c r="T16">
        <v>2.266</v>
      </c>
      <c r="U16" s="2">
        <v>3.4567000000000001E-2</v>
      </c>
      <c r="W16">
        <v>2.266</v>
      </c>
      <c r="X16" s="2">
        <v>1.1435000000000001E-2</v>
      </c>
      <c r="Y16" s="2">
        <f t="shared" si="4"/>
        <v>1.0114350000000001</v>
      </c>
      <c r="AA16">
        <v>2.266</v>
      </c>
      <c r="AB16" s="2">
        <v>8.9890999999999999E-3</v>
      </c>
      <c r="AC16" s="2">
        <f t="shared" si="5"/>
        <v>2.0089891</v>
      </c>
      <c r="AE16">
        <v>2.266</v>
      </c>
      <c r="AF16" s="2">
        <v>7.1056000000000001E-3</v>
      </c>
      <c r="AG16" s="2">
        <f t="shared" si="6"/>
        <v>3.0071056</v>
      </c>
      <c r="AI16">
        <v>2.266</v>
      </c>
      <c r="AJ16" s="2">
        <v>9.7695000000000004E-3</v>
      </c>
      <c r="AK16" s="2">
        <f t="shared" si="7"/>
        <v>4.0097695</v>
      </c>
    </row>
    <row r="17" spans="1:37" x14ac:dyDescent="0.25">
      <c r="A17">
        <v>2.3450000000000002</v>
      </c>
      <c r="B17" s="2">
        <v>5.6783E-2</v>
      </c>
      <c r="D17">
        <v>2.3450000000000002</v>
      </c>
      <c r="E17">
        <v>1.8384999999999999E-2</v>
      </c>
      <c r="F17">
        <f t="shared" si="0"/>
        <v>1.0183850000000001</v>
      </c>
      <c r="H17">
        <v>2.3450000000000002</v>
      </c>
      <c r="I17" s="2">
        <v>6.3914999999999996E-3</v>
      </c>
      <c r="J17" s="2">
        <f t="shared" si="1"/>
        <v>2.0063914999999999</v>
      </c>
      <c r="K17" s="2"/>
      <c r="L17">
        <v>2.3450000000000002</v>
      </c>
      <c r="M17" s="2">
        <v>1.0834999999999999E-2</v>
      </c>
      <c r="N17" s="2">
        <f t="shared" si="2"/>
        <v>3.0108350000000002</v>
      </c>
      <c r="P17">
        <v>2.3450000000000002</v>
      </c>
      <c r="Q17" s="2">
        <v>7.7501999999999996E-3</v>
      </c>
      <c r="R17" s="2">
        <f t="shared" si="3"/>
        <v>4.0077502000000003</v>
      </c>
      <c r="T17">
        <v>2.3450000000000002</v>
      </c>
      <c r="U17" s="2">
        <v>3.7597999999999999E-2</v>
      </c>
      <c r="W17">
        <v>2.3450000000000002</v>
      </c>
      <c r="X17" s="2">
        <v>1.4435E-2</v>
      </c>
      <c r="Y17" s="2">
        <f t="shared" si="4"/>
        <v>1.014435</v>
      </c>
      <c r="AA17">
        <v>2.3450000000000002</v>
      </c>
      <c r="AB17" s="2">
        <v>1.0987E-2</v>
      </c>
      <c r="AC17" s="2">
        <f t="shared" si="5"/>
        <v>2.0109870000000001</v>
      </c>
      <c r="AE17">
        <v>2.3450000000000002</v>
      </c>
      <c r="AF17" s="2">
        <v>9.1903999999999996E-3</v>
      </c>
      <c r="AG17" s="2">
        <f t="shared" si="6"/>
        <v>3.0091904</v>
      </c>
      <c r="AI17">
        <v>2.3450000000000002</v>
      </c>
      <c r="AJ17" s="2">
        <v>1.2239E-2</v>
      </c>
      <c r="AK17" s="2">
        <f t="shared" si="7"/>
        <v>4.0122390000000001</v>
      </c>
    </row>
    <row r="18" spans="1:37" x14ac:dyDescent="0.25">
      <c r="A18">
        <v>2.4249999999999998</v>
      </c>
      <c r="B18" s="2">
        <v>5.9206000000000002E-2</v>
      </c>
      <c r="D18">
        <v>2.4249999999999998</v>
      </c>
      <c r="E18">
        <v>2.1127E-2</v>
      </c>
      <c r="F18">
        <f t="shared" si="0"/>
        <v>1.0211269999999999</v>
      </c>
      <c r="H18">
        <v>2.4249999999999998</v>
      </c>
      <c r="I18" s="2">
        <v>9.2735000000000005E-3</v>
      </c>
      <c r="J18" s="2">
        <f t="shared" si="1"/>
        <v>2.0092734999999999</v>
      </c>
      <c r="K18" s="2"/>
      <c r="L18">
        <v>2.4249999999999998</v>
      </c>
      <c r="M18" s="2">
        <v>1.3908E-2</v>
      </c>
      <c r="N18" s="2">
        <f t="shared" si="2"/>
        <v>3.0139079999999998</v>
      </c>
      <c r="P18">
        <v>2.4249999999999998</v>
      </c>
      <c r="Q18" s="2">
        <v>1.0694E-2</v>
      </c>
      <c r="R18" s="2">
        <f t="shared" si="3"/>
        <v>4.010694</v>
      </c>
      <c r="T18">
        <v>2.4249999999999998</v>
      </c>
      <c r="U18" s="2">
        <v>4.0550000000000003E-2</v>
      </c>
      <c r="W18">
        <v>2.4249999999999998</v>
      </c>
      <c r="X18" s="2">
        <v>1.6657999999999999E-2</v>
      </c>
      <c r="Y18" s="2">
        <f t="shared" si="4"/>
        <v>1.0166580000000001</v>
      </c>
      <c r="AA18">
        <v>2.4249999999999998</v>
      </c>
      <c r="AB18" s="2">
        <v>1.1226E-2</v>
      </c>
      <c r="AC18" s="2">
        <f t="shared" si="5"/>
        <v>2.0112260000000002</v>
      </c>
      <c r="AE18">
        <v>2.4249999999999998</v>
      </c>
      <c r="AF18" s="2">
        <v>1.0154E-2</v>
      </c>
      <c r="AG18" s="2">
        <f t="shared" si="6"/>
        <v>3.010154</v>
      </c>
      <c r="AI18">
        <v>2.4249999999999998</v>
      </c>
      <c r="AJ18" s="2">
        <v>1.2829999999999999E-2</v>
      </c>
      <c r="AK18" s="2">
        <f t="shared" si="7"/>
        <v>4.0128300000000001</v>
      </c>
    </row>
    <row r="19" spans="1:37" x14ac:dyDescent="0.25">
      <c r="A19">
        <v>2.504</v>
      </c>
      <c r="B19" s="2">
        <v>6.4953999999999998E-2</v>
      </c>
      <c r="D19">
        <v>2.504</v>
      </c>
      <c r="E19">
        <v>2.4836E-2</v>
      </c>
      <c r="F19">
        <f t="shared" si="0"/>
        <v>1.0248360000000001</v>
      </c>
      <c r="H19">
        <v>2.504</v>
      </c>
      <c r="I19" s="2">
        <v>1.2507000000000001E-2</v>
      </c>
      <c r="J19" s="2">
        <f t="shared" si="1"/>
        <v>2.0125069999999998</v>
      </c>
      <c r="K19" s="2"/>
      <c r="L19">
        <v>2.504</v>
      </c>
      <c r="M19" s="2">
        <v>1.7274000000000001E-2</v>
      </c>
      <c r="N19" s="2">
        <f t="shared" si="2"/>
        <v>3.017274</v>
      </c>
      <c r="P19">
        <v>2.504</v>
      </c>
      <c r="Q19" s="2">
        <v>1.4637000000000001E-2</v>
      </c>
      <c r="R19" s="2">
        <f t="shared" si="3"/>
        <v>4.0146369999999996</v>
      </c>
      <c r="T19">
        <v>2.504</v>
      </c>
      <c r="U19" s="2">
        <v>4.5061999999999998E-2</v>
      </c>
      <c r="W19">
        <v>2.504</v>
      </c>
      <c r="X19" s="2">
        <v>2.0497999999999999E-2</v>
      </c>
      <c r="Y19" s="2">
        <f t="shared" si="4"/>
        <v>1.0204979999999999</v>
      </c>
      <c r="AA19">
        <v>2.504</v>
      </c>
      <c r="AB19" s="2">
        <v>1.55E-2</v>
      </c>
      <c r="AC19" s="2">
        <f t="shared" si="5"/>
        <v>2.0154999999999998</v>
      </c>
      <c r="AE19">
        <v>2.504</v>
      </c>
      <c r="AF19" s="2">
        <v>1.4334E-2</v>
      </c>
      <c r="AG19" s="2">
        <f t="shared" si="6"/>
        <v>3.0143339999999998</v>
      </c>
      <c r="AI19">
        <v>2.504</v>
      </c>
      <c r="AJ19" s="2">
        <v>1.8196E-2</v>
      </c>
      <c r="AK19" s="2">
        <f t="shared" si="7"/>
        <v>4.0181959999999997</v>
      </c>
    </row>
    <row r="20" spans="1:37" x14ac:dyDescent="0.25">
      <c r="A20">
        <v>2.5830000000000002</v>
      </c>
      <c r="B20" s="2">
        <v>6.3876000000000002E-2</v>
      </c>
      <c r="D20">
        <v>2.5830000000000002</v>
      </c>
      <c r="E20">
        <v>2.6112E-2</v>
      </c>
      <c r="F20">
        <f t="shared" si="0"/>
        <v>1.0261119999999999</v>
      </c>
      <c r="H20">
        <v>2.5830000000000002</v>
      </c>
      <c r="I20" s="2">
        <v>1.298E-2</v>
      </c>
      <c r="J20" s="2">
        <f t="shared" si="1"/>
        <v>2.0129800000000002</v>
      </c>
      <c r="K20" s="2"/>
      <c r="L20">
        <v>2.5830000000000002</v>
      </c>
      <c r="M20" s="2">
        <v>1.7912999999999998E-2</v>
      </c>
      <c r="N20" s="2">
        <f t="shared" si="2"/>
        <v>3.0179130000000001</v>
      </c>
      <c r="P20">
        <v>2.5830000000000002</v>
      </c>
      <c r="Q20" s="2">
        <v>1.5405E-2</v>
      </c>
      <c r="R20" s="2">
        <f t="shared" si="3"/>
        <v>4.0154050000000003</v>
      </c>
      <c r="T20">
        <v>2.5830000000000002</v>
      </c>
      <c r="U20" s="2">
        <v>4.3895999999999998E-2</v>
      </c>
      <c r="W20">
        <v>2.5830000000000002</v>
      </c>
      <c r="X20" s="2">
        <v>2.0447E-2</v>
      </c>
      <c r="Y20" s="2">
        <f t="shared" si="4"/>
        <v>1.0204470000000001</v>
      </c>
      <c r="AA20">
        <v>2.5830000000000002</v>
      </c>
      <c r="AB20" s="2">
        <v>1.5819E-2</v>
      </c>
      <c r="AC20" s="2">
        <f t="shared" si="5"/>
        <v>2.015819</v>
      </c>
      <c r="AE20">
        <v>2.5830000000000002</v>
      </c>
      <c r="AF20" s="2">
        <v>1.5233999999999999E-2</v>
      </c>
      <c r="AG20" s="2">
        <f t="shared" si="6"/>
        <v>3.015234</v>
      </c>
      <c r="AI20">
        <v>2.5830000000000002</v>
      </c>
      <c r="AJ20" s="2">
        <v>1.9753E-2</v>
      </c>
      <c r="AK20" s="2">
        <f t="shared" si="7"/>
        <v>4.0197529999999997</v>
      </c>
    </row>
    <row r="21" spans="1:37" x14ac:dyDescent="0.25">
      <c r="A21">
        <v>2.7029999999999998</v>
      </c>
      <c r="B21" s="2">
        <v>4.1574E-2</v>
      </c>
      <c r="D21">
        <v>2.7029999999999998</v>
      </c>
      <c r="E21">
        <v>1.7295000000000001E-2</v>
      </c>
      <c r="F21">
        <f t="shared" si="0"/>
        <v>1.0172950000000001</v>
      </c>
      <c r="H21">
        <v>2.7029999999999998</v>
      </c>
      <c r="I21" s="2">
        <v>8.5141999999999995E-3</v>
      </c>
      <c r="J21" s="2">
        <f t="shared" si="1"/>
        <v>2.0085142</v>
      </c>
      <c r="K21" s="2"/>
      <c r="L21">
        <v>2.7029999999999998</v>
      </c>
      <c r="M21" s="2">
        <v>1.1873999999999999E-2</v>
      </c>
      <c r="N21" s="2">
        <f t="shared" si="2"/>
        <v>3.0118740000000002</v>
      </c>
      <c r="P21">
        <v>2.7029999999999998</v>
      </c>
      <c r="Q21" s="2">
        <v>1.0477999999999999E-2</v>
      </c>
      <c r="R21" s="2">
        <f t="shared" si="3"/>
        <v>4.010478</v>
      </c>
      <c r="T21">
        <v>2.7029999999999998</v>
      </c>
      <c r="U21" s="2">
        <v>2.7761999999999998E-2</v>
      </c>
      <c r="W21">
        <v>2.7029999999999998</v>
      </c>
      <c r="X21" s="2">
        <v>1.1539000000000001E-2</v>
      </c>
      <c r="Y21" s="2">
        <f t="shared" si="4"/>
        <v>1.011539</v>
      </c>
      <c r="AA21">
        <v>2.7029999999999998</v>
      </c>
      <c r="AB21" s="2">
        <v>7.9512999999999997E-3</v>
      </c>
      <c r="AC21" s="2">
        <f t="shared" si="5"/>
        <v>2.0079513000000002</v>
      </c>
      <c r="AE21">
        <v>2.7029999999999998</v>
      </c>
      <c r="AF21" s="2">
        <v>8.4498000000000004E-3</v>
      </c>
      <c r="AG21" s="2">
        <f t="shared" si="6"/>
        <v>3.0084498000000002</v>
      </c>
      <c r="AI21">
        <v>2.7029999999999998</v>
      </c>
      <c r="AJ21" s="2">
        <v>1.1787000000000001E-2</v>
      </c>
      <c r="AK21" s="2">
        <f t="shared" si="7"/>
        <v>4.011787</v>
      </c>
    </row>
    <row r="22" spans="1:37" x14ac:dyDescent="0.25">
      <c r="A22">
        <v>2.8220000000000001</v>
      </c>
      <c r="B22" s="2">
        <v>3.8085000000000001E-2</v>
      </c>
      <c r="D22">
        <v>2.8220000000000001</v>
      </c>
      <c r="E22">
        <v>1.6472000000000001E-2</v>
      </c>
      <c r="F22">
        <f t="shared" si="0"/>
        <v>1.016472</v>
      </c>
      <c r="H22">
        <v>2.8220000000000001</v>
      </c>
      <c r="I22" s="2">
        <v>8.4769000000000008E-3</v>
      </c>
      <c r="J22" s="2">
        <f t="shared" si="1"/>
        <v>2.0084768999999998</v>
      </c>
      <c r="K22" s="2"/>
      <c r="L22">
        <v>2.8220000000000001</v>
      </c>
      <c r="M22" s="2">
        <v>1.2069E-2</v>
      </c>
      <c r="N22" s="2">
        <f t="shared" si="2"/>
        <v>3.0120689999999999</v>
      </c>
      <c r="P22">
        <v>2.8220000000000001</v>
      </c>
      <c r="Q22" s="2">
        <v>1.0735E-2</v>
      </c>
      <c r="R22" s="2">
        <f t="shared" si="3"/>
        <v>4.0107350000000004</v>
      </c>
      <c r="T22">
        <v>2.8220000000000001</v>
      </c>
      <c r="U22" s="2">
        <v>2.4566999999999999E-2</v>
      </c>
      <c r="W22">
        <v>2.8220000000000001</v>
      </c>
      <c r="X22" s="2">
        <v>9.6068999999999998E-3</v>
      </c>
      <c r="Y22" s="2">
        <f t="shared" si="4"/>
        <v>1.0096069000000001</v>
      </c>
      <c r="AA22">
        <v>2.8220000000000001</v>
      </c>
      <c r="AB22" s="2">
        <v>6.1116E-3</v>
      </c>
      <c r="AC22" s="2">
        <f t="shared" si="5"/>
        <v>2.0061116000000001</v>
      </c>
      <c r="AE22">
        <v>2.8220000000000001</v>
      </c>
      <c r="AF22" s="2">
        <v>7.4264999999999999E-3</v>
      </c>
      <c r="AG22" s="2">
        <f t="shared" si="6"/>
        <v>3.0074264999999998</v>
      </c>
      <c r="AI22">
        <v>2.8220000000000001</v>
      </c>
      <c r="AJ22" s="2">
        <v>1.1544E-2</v>
      </c>
      <c r="AK22" s="2">
        <f t="shared" si="7"/>
        <v>4.0115439999999998</v>
      </c>
    </row>
    <row r="23" spans="1:37" x14ac:dyDescent="0.25">
      <c r="A23">
        <v>2.9409999999999998</v>
      </c>
      <c r="B23" s="2">
        <v>3.5277999999999997E-2</v>
      </c>
      <c r="D23">
        <v>2.9409999999999998</v>
      </c>
      <c r="E23">
        <v>1.6226999999999998E-2</v>
      </c>
      <c r="F23">
        <f t="shared" si="0"/>
        <v>1.016227</v>
      </c>
      <c r="H23">
        <v>2.9409999999999998</v>
      </c>
      <c r="I23" s="2">
        <v>9.5273000000000007E-3</v>
      </c>
      <c r="J23" s="2">
        <f t="shared" si="1"/>
        <v>2.0095272999999998</v>
      </c>
      <c r="K23" s="2"/>
      <c r="L23">
        <v>2.9409999999999998</v>
      </c>
      <c r="M23" s="2">
        <v>1.3006999999999999E-2</v>
      </c>
      <c r="N23" s="2">
        <f t="shared" si="2"/>
        <v>3.013007</v>
      </c>
      <c r="P23">
        <v>2.9409999999999998</v>
      </c>
      <c r="Q23" s="2">
        <v>1.2335E-2</v>
      </c>
      <c r="R23" s="2">
        <f t="shared" si="3"/>
        <v>4.0123350000000002</v>
      </c>
      <c r="T23">
        <v>2.9409999999999998</v>
      </c>
      <c r="U23" s="2">
        <v>2.2932000000000001E-2</v>
      </c>
      <c r="W23">
        <v>2.9409999999999998</v>
      </c>
      <c r="X23" s="2">
        <v>1.0017E-2</v>
      </c>
      <c r="Y23" s="2">
        <f t="shared" si="4"/>
        <v>1.0100169999999999</v>
      </c>
      <c r="AA23">
        <v>2.9409999999999998</v>
      </c>
      <c r="AB23" s="2">
        <v>6.7061000000000004E-3</v>
      </c>
      <c r="AC23" s="2">
        <f t="shared" si="5"/>
        <v>2.0067061000000002</v>
      </c>
      <c r="AE23">
        <v>2.9409999999999998</v>
      </c>
      <c r="AF23" s="2">
        <v>8.3329000000000007E-3</v>
      </c>
      <c r="AG23" s="2">
        <f t="shared" si="6"/>
        <v>3.0083329000000001</v>
      </c>
      <c r="AI23">
        <v>2.9409999999999998</v>
      </c>
      <c r="AJ23" s="2">
        <v>1.3028E-2</v>
      </c>
      <c r="AK23" s="2">
        <f t="shared" si="7"/>
        <v>4.0130280000000003</v>
      </c>
    </row>
    <row r="24" spans="1:37" x14ac:dyDescent="0.25">
      <c r="A24">
        <v>3.06</v>
      </c>
      <c r="B24" s="2">
        <v>3.3177999999999999E-2</v>
      </c>
      <c r="D24">
        <v>3.06</v>
      </c>
      <c r="E24">
        <v>1.6123999999999999E-2</v>
      </c>
      <c r="F24">
        <f t="shared" si="0"/>
        <v>1.016124</v>
      </c>
      <c r="H24">
        <v>3.06</v>
      </c>
      <c r="I24" s="2">
        <v>1.0194999999999999E-2</v>
      </c>
      <c r="J24" s="2">
        <f t="shared" si="1"/>
        <v>2.010195</v>
      </c>
      <c r="K24" s="2"/>
      <c r="L24">
        <v>3.06</v>
      </c>
      <c r="M24" s="2">
        <v>1.2971999999999999E-2</v>
      </c>
      <c r="N24" s="2">
        <f t="shared" si="2"/>
        <v>3.012972</v>
      </c>
      <c r="P24">
        <v>3.06</v>
      </c>
      <c r="Q24" s="2">
        <v>1.3788999999999999E-2</v>
      </c>
      <c r="R24" s="2">
        <f t="shared" si="3"/>
        <v>4.0137890000000001</v>
      </c>
      <c r="T24">
        <v>3.06</v>
      </c>
      <c r="U24" s="2">
        <v>2.1884000000000001E-2</v>
      </c>
      <c r="W24">
        <v>3.06</v>
      </c>
      <c r="X24" s="2">
        <v>1.0187E-2</v>
      </c>
      <c r="Y24" s="2">
        <f t="shared" si="4"/>
        <v>1.0101869999999999</v>
      </c>
      <c r="AA24">
        <v>3.06</v>
      </c>
      <c r="AB24" s="2">
        <v>6.4301000000000002E-3</v>
      </c>
      <c r="AC24" s="2">
        <f t="shared" si="5"/>
        <v>2.0064301000000002</v>
      </c>
      <c r="AE24">
        <v>3.06</v>
      </c>
      <c r="AF24" s="2">
        <v>8.5129999999999997E-3</v>
      </c>
      <c r="AG24" s="2">
        <f t="shared" si="6"/>
        <v>3.0085130000000002</v>
      </c>
      <c r="AI24">
        <v>3.06</v>
      </c>
      <c r="AJ24" s="2">
        <v>1.3554E-2</v>
      </c>
      <c r="AK24" s="2">
        <f t="shared" si="7"/>
        <v>4.0135540000000001</v>
      </c>
    </row>
    <row r="25" spans="1:37" x14ac:dyDescent="0.25">
      <c r="A25">
        <v>3.1789999999999998</v>
      </c>
      <c r="B25" s="2">
        <v>3.1060999999999998E-2</v>
      </c>
      <c r="D25">
        <v>3.1789999999999998</v>
      </c>
      <c r="E25">
        <v>1.6806999999999999E-2</v>
      </c>
      <c r="F25">
        <f t="shared" si="0"/>
        <v>1.016807</v>
      </c>
      <c r="H25">
        <v>3.1789999999999998</v>
      </c>
      <c r="I25" s="2">
        <v>1.1386E-2</v>
      </c>
      <c r="J25" s="2">
        <f t="shared" si="1"/>
        <v>2.0113859999999999</v>
      </c>
      <c r="K25" s="2"/>
      <c r="L25">
        <v>3.1789999999999998</v>
      </c>
      <c r="M25" s="2">
        <v>1.2564000000000001E-2</v>
      </c>
      <c r="N25" s="2">
        <f t="shared" si="2"/>
        <v>3.0125639999999998</v>
      </c>
      <c r="P25">
        <v>3.1789999999999998</v>
      </c>
      <c r="Q25" s="2">
        <v>1.5730000000000001E-2</v>
      </c>
      <c r="R25" s="2">
        <f t="shared" si="3"/>
        <v>4.0157299999999996</v>
      </c>
      <c r="T25">
        <v>3.1789999999999998</v>
      </c>
      <c r="U25" s="2">
        <v>2.1447999999999998E-2</v>
      </c>
      <c r="W25">
        <v>3.1789999999999998</v>
      </c>
      <c r="X25" s="2">
        <v>1.0503E-2</v>
      </c>
      <c r="Y25" s="2">
        <f t="shared" si="4"/>
        <v>1.0105029999999999</v>
      </c>
      <c r="AA25">
        <v>3.1789999999999998</v>
      </c>
      <c r="AB25" s="2">
        <v>5.7717999999999997E-3</v>
      </c>
      <c r="AC25" s="2">
        <f t="shared" si="5"/>
        <v>2.0057718000000002</v>
      </c>
      <c r="AE25">
        <v>3.1789999999999998</v>
      </c>
      <c r="AF25" s="2">
        <v>8.6756999999999997E-3</v>
      </c>
      <c r="AG25" s="2">
        <f t="shared" si="6"/>
        <v>3.0086757</v>
      </c>
      <c r="AI25">
        <v>3.1789999999999998</v>
      </c>
      <c r="AJ25" s="2">
        <v>1.3743999999999999E-2</v>
      </c>
      <c r="AK25" s="2">
        <f t="shared" si="7"/>
        <v>4.013744</v>
      </c>
    </row>
    <row r="26" spans="1:37" x14ac:dyDescent="0.25">
      <c r="A26">
        <v>3.298</v>
      </c>
      <c r="B26" s="2">
        <v>2.5041000000000001E-2</v>
      </c>
      <c r="D26">
        <v>3.298</v>
      </c>
      <c r="E26">
        <v>1.3225000000000001E-2</v>
      </c>
      <c r="F26">
        <f t="shared" si="0"/>
        <v>1.013225</v>
      </c>
      <c r="H26">
        <v>3.298</v>
      </c>
      <c r="I26" s="2">
        <v>8.9776000000000005E-3</v>
      </c>
      <c r="J26" s="2">
        <f t="shared" si="1"/>
        <v>2.0089776000000001</v>
      </c>
      <c r="K26" s="2"/>
      <c r="L26">
        <v>3.298</v>
      </c>
      <c r="M26" s="2">
        <v>9.4427000000000001E-3</v>
      </c>
      <c r="N26" s="2">
        <f t="shared" si="2"/>
        <v>3.0094427000000001</v>
      </c>
      <c r="P26">
        <v>3.298</v>
      </c>
      <c r="Q26" s="2">
        <v>1.3509E-2</v>
      </c>
      <c r="R26" s="2">
        <f t="shared" si="3"/>
        <v>4.013509</v>
      </c>
      <c r="T26">
        <v>3.298</v>
      </c>
      <c r="U26" s="2">
        <v>1.6004999999999998E-2</v>
      </c>
      <c r="W26">
        <v>3.298</v>
      </c>
      <c r="X26" s="2">
        <v>7.8314000000000005E-3</v>
      </c>
      <c r="Y26" s="2">
        <f t="shared" si="4"/>
        <v>1.0078313999999999</v>
      </c>
      <c r="AA26">
        <v>3.298</v>
      </c>
      <c r="AB26" s="2">
        <v>4.7077000000000004E-3</v>
      </c>
      <c r="AC26" s="2">
        <f t="shared" si="5"/>
        <v>2.0047077</v>
      </c>
      <c r="AE26">
        <v>3.298</v>
      </c>
      <c r="AF26" s="2">
        <v>6.9921000000000002E-3</v>
      </c>
      <c r="AG26" s="2">
        <f t="shared" si="6"/>
        <v>3.0069921000000002</v>
      </c>
      <c r="AI26">
        <v>3.298</v>
      </c>
      <c r="AJ26" s="2">
        <v>1.3044999999999999E-2</v>
      </c>
      <c r="AK26" s="2">
        <f t="shared" si="7"/>
        <v>4.013045</v>
      </c>
    </row>
    <row r="27" spans="1:37" x14ac:dyDescent="0.25">
      <c r="A27">
        <v>3.4180000000000001</v>
      </c>
      <c r="B27" s="2">
        <v>2.3515000000000001E-2</v>
      </c>
      <c r="D27">
        <v>3.4180000000000001</v>
      </c>
      <c r="E27">
        <v>1.3809E-2</v>
      </c>
      <c r="F27">
        <f t="shared" si="0"/>
        <v>1.013809</v>
      </c>
      <c r="H27">
        <v>3.4180000000000001</v>
      </c>
      <c r="I27" s="2">
        <v>1.0453E-2</v>
      </c>
      <c r="J27" s="2">
        <f t="shared" si="1"/>
        <v>2.010453</v>
      </c>
      <c r="K27" s="2"/>
      <c r="L27">
        <v>3.4180000000000001</v>
      </c>
      <c r="M27" s="2">
        <v>1.1179E-2</v>
      </c>
      <c r="N27" s="2">
        <f t="shared" si="2"/>
        <v>3.0111789999999998</v>
      </c>
      <c r="P27">
        <v>3.4180000000000001</v>
      </c>
      <c r="Q27" s="2">
        <v>1.4858E-2</v>
      </c>
      <c r="R27" s="2">
        <f t="shared" si="3"/>
        <v>4.0148580000000003</v>
      </c>
      <c r="T27">
        <v>3.4180000000000001</v>
      </c>
      <c r="U27" s="2">
        <v>1.5431E-2</v>
      </c>
      <c r="W27">
        <v>3.4180000000000001</v>
      </c>
      <c r="X27" s="2">
        <v>9.3977000000000002E-3</v>
      </c>
      <c r="Y27" s="2">
        <f t="shared" si="4"/>
        <v>1.0093977000000001</v>
      </c>
      <c r="AA27">
        <v>3.4180000000000001</v>
      </c>
      <c r="AB27" s="2">
        <v>5.4002E-3</v>
      </c>
      <c r="AC27" s="2">
        <f t="shared" si="5"/>
        <v>2.0054002</v>
      </c>
      <c r="AE27">
        <v>3.4180000000000001</v>
      </c>
      <c r="AF27" s="2">
        <v>7.9071000000000002E-3</v>
      </c>
      <c r="AG27" s="2">
        <f t="shared" si="6"/>
        <v>3.0079071000000002</v>
      </c>
      <c r="AI27">
        <v>3.4180000000000001</v>
      </c>
      <c r="AJ27" s="2">
        <v>1.3969000000000001E-2</v>
      </c>
      <c r="AK27" s="2">
        <f t="shared" si="7"/>
        <v>4.0139690000000003</v>
      </c>
    </row>
    <row r="28" spans="1:37" x14ac:dyDescent="0.25">
      <c r="A28">
        <v>3.5369999999999999</v>
      </c>
      <c r="B28" s="2">
        <v>2.5777000000000001E-2</v>
      </c>
      <c r="D28">
        <v>3.5369999999999999</v>
      </c>
      <c r="E28">
        <v>1.6483000000000001E-2</v>
      </c>
      <c r="F28">
        <f t="shared" si="0"/>
        <v>1.016483</v>
      </c>
      <c r="H28">
        <v>3.5369999999999999</v>
      </c>
      <c r="I28" s="2">
        <v>1.4317E-2</v>
      </c>
      <c r="J28" s="2">
        <f t="shared" si="1"/>
        <v>2.0143170000000001</v>
      </c>
      <c r="K28" s="2"/>
      <c r="L28">
        <v>3.5369999999999999</v>
      </c>
      <c r="M28" s="2">
        <v>1.5169E-2</v>
      </c>
      <c r="N28" s="2">
        <f t="shared" si="2"/>
        <v>3.0151690000000002</v>
      </c>
      <c r="P28">
        <v>3.5369999999999999</v>
      </c>
      <c r="Q28" s="2">
        <v>1.8081E-2</v>
      </c>
      <c r="R28" s="2">
        <f t="shared" si="3"/>
        <v>4.0180809999999996</v>
      </c>
      <c r="T28">
        <v>3.5369999999999999</v>
      </c>
      <c r="U28" s="2">
        <v>1.7484E-2</v>
      </c>
      <c r="W28">
        <v>3.5369999999999999</v>
      </c>
      <c r="X28" s="2">
        <v>1.2683E-2</v>
      </c>
      <c r="Y28" s="2">
        <f t="shared" si="4"/>
        <v>1.012683</v>
      </c>
      <c r="AA28">
        <v>3.5369999999999999</v>
      </c>
      <c r="AB28" s="2">
        <v>8.2060999999999992E-3</v>
      </c>
      <c r="AC28" s="2">
        <f t="shared" si="5"/>
        <v>2.0082061000000002</v>
      </c>
      <c r="AE28">
        <v>3.5369999999999999</v>
      </c>
      <c r="AF28" s="2">
        <v>1.0687E-2</v>
      </c>
      <c r="AG28" s="2">
        <f t="shared" si="6"/>
        <v>3.0106869999999999</v>
      </c>
      <c r="AI28">
        <v>3.5369999999999999</v>
      </c>
      <c r="AJ28" s="2">
        <v>1.7402999999999998E-2</v>
      </c>
      <c r="AK28" s="2">
        <f t="shared" si="7"/>
        <v>4.0174029999999998</v>
      </c>
    </row>
    <row r="29" spans="1:37" x14ac:dyDescent="0.25">
      <c r="A29">
        <v>3.6560000000000001</v>
      </c>
      <c r="B29" s="2">
        <v>2.2977000000000001E-2</v>
      </c>
      <c r="D29">
        <v>3.6560000000000001</v>
      </c>
      <c r="E29">
        <v>1.3927E-2</v>
      </c>
      <c r="F29">
        <f t="shared" si="0"/>
        <v>1.013927</v>
      </c>
      <c r="H29">
        <v>3.6560000000000001</v>
      </c>
      <c r="I29" s="2">
        <v>1.2733E-2</v>
      </c>
      <c r="J29" s="2">
        <f t="shared" si="1"/>
        <v>2.0127329999999999</v>
      </c>
      <c r="K29" s="2"/>
      <c r="L29">
        <v>3.6560000000000001</v>
      </c>
      <c r="M29" s="2">
        <v>1.3741E-2</v>
      </c>
      <c r="N29" s="2">
        <f t="shared" si="2"/>
        <v>3.013741</v>
      </c>
      <c r="P29">
        <v>3.6560000000000001</v>
      </c>
      <c r="Q29" s="2">
        <v>1.7017000000000001E-2</v>
      </c>
      <c r="R29" s="2">
        <f t="shared" si="3"/>
        <v>4.0170170000000001</v>
      </c>
      <c r="T29">
        <v>3.6560000000000001</v>
      </c>
      <c r="U29" s="2">
        <v>1.4364E-2</v>
      </c>
      <c r="W29">
        <v>3.6560000000000001</v>
      </c>
      <c r="X29" s="2">
        <v>9.6296000000000003E-3</v>
      </c>
      <c r="Y29" s="2">
        <f t="shared" si="4"/>
        <v>1.0096296</v>
      </c>
      <c r="AA29">
        <v>3.6560000000000001</v>
      </c>
      <c r="AB29" s="2">
        <v>6.8049E-3</v>
      </c>
      <c r="AC29" s="2">
        <f t="shared" si="5"/>
        <v>2.0068049000000001</v>
      </c>
      <c r="AE29">
        <v>3.6560000000000001</v>
      </c>
      <c r="AF29" s="2">
        <v>9.1800000000000007E-3</v>
      </c>
      <c r="AG29" s="2">
        <f t="shared" si="6"/>
        <v>3.0091800000000002</v>
      </c>
      <c r="AI29">
        <v>3.6560000000000001</v>
      </c>
      <c r="AJ29" s="2">
        <v>1.6854000000000001E-2</v>
      </c>
      <c r="AK29" s="2">
        <f t="shared" si="7"/>
        <v>4.0168540000000004</v>
      </c>
    </row>
    <row r="30" spans="1:37" x14ac:dyDescent="0.25">
      <c r="A30">
        <v>3.7749999999999999</v>
      </c>
      <c r="B30" s="2">
        <v>2.4625000000000001E-2</v>
      </c>
      <c r="D30">
        <v>3.7749999999999999</v>
      </c>
      <c r="E30">
        <v>1.5103E-2</v>
      </c>
      <c r="F30">
        <f t="shared" si="0"/>
        <v>1.0151030000000001</v>
      </c>
      <c r="H30">
        <v>3.7749999999999999</v>
      </c>
      <c r="I30" s="2">
        <v>1.4981E-2</v>
      </c>
      <c r="J30" s="2">
        <f t="shared" si="1"/>
        <v>2.0149810000000001</v>
      </c>
      <c r="K30" s="2"/>
      <c r="L30">
        <v>3.7749999999999999</v>
      </c>
      <c r="M30" s="2">
        <v>1.5873000000000002E-2</v>
      </c>
      <c r="N30" s="2">
        <f t="shared" si="2"/>
        <v>3.015873</v>
      </c>
      <c r="P30">
        <v>3.7749999999999999</v>
      </c>
      <c r="Q30" s="2">
        <v>2.0060000000000001E-2</v>
      </c>
      <c r="R30" s="2">
        <f t="shared" si="3"/>
        <v>4.02006</v>
      </c>
      <c r="T30">
        <v>3.7749999999999999</v>
      </c>
      <c r="U30" s="2">
        <v>1.6732E-2</v>
      </c>
      <c r="W30">
        <v>3.7749999999999999</v>
      </c>
      <c r="X30" s="2">
        <v>1.107E-2</v>
      </c>
      <c r="Y30" s="2">
        <f t="shared" si="4"/>
        <v>1.0110699999999999</v>
      </c>
      <c r="AA30">
        <v>3.7749999999999999</v>
      </c>
      <c r="AB30" s="2">
        <v>9.4988E-3</v>
      </c>
      <c r="AC30" s="2">
        <f t="shared" si="5"/>
        <v>2.0094987999999998</v>
      </c>
      <c r="AE30">
        <v>3.7749999999999999</v>
      </c>
      <c r="AF30" s="2">
        <v>1.2213E-2</v>
      </c>
      <c r="AG30" s="2">
        <f t="shared" si="6"/>
        <v>3.012213</v>
      </c>
      <c r="AI30">
        <v>3.7749999999999999</v>
      </c>
      <c r="AJ30" s="2">
        <v>2.0337999999999998E-2</v>
      </c>
      <c r="AK30" s="2">
        <f t="shared" si="7"/>
        <v>4.0203379999999997</v>
      </c>
    </row>
    <row r="31" spans="1:37" x14ac:dyDescent="0.25">
      <c r="A31">
        <v>3.9340000000000002</v>
      </c>
      <c r="B31" s="2">
        <v>1.8204000000000001E-2</v>
      </c>
      <c r="D31">
        <v>3.9340000000000002</v>
      </c>
      <c r="E31">
        <v>1.1474E-2</v>
      </c>
      <c r="F31">
        <f t="shared" si="0"/>
        <v>1.011474</v>
      </c>
      <c r="H31">
        <v>3.9340000000000002</v>
      </c>
      <c r="I31" s="2">
        <v>1.1743999999999999E-2</v>
      </c>
      <c r="J31" s="2">
        <f t="shared" si="1"/>
        <v>2.0117440000000002</v>
      </c>
      <c r="K31" s="2"/>
      <c r="L31">
        <v>3.9340000000000002</v>
      </c>
      <c r="M31" s="2">
        <v>1.2548999999999999E-2</v>
      </c>
      <c r="N31" s="2">
        <f t="shared" si="2"/>
        <v>3.0125489999999999</v>
      </c>
      <c r="P31">
        <v>3.9340000000000002</v>
      </c>
      <c r="Q31" s="2">
        <v>1.5585E-2</v>
      </c>
      <c r="R31" s="2">
        <f t="shared" si="3"/>
        <v>4.0155849999999997</v>
      </c>
      <c r="T31">
        <v>3.9340000000000002</v>
      </c>
      <c r="U31" s="2">
        <v>1.2319E-2</v>
      </c>
      <c r="W31">
        <v>3.9340000000000002</v>
      </c>
      <c r="X31" s="2">
        <v>8.7268999999999992E-3</v>
      </c>
      <c r="Y31" s="2">
        <f t="shared" si="4"/>
        <v>1.0087269000000001</v>
      </c>
      <c r="AA31">
        <v>3.9340000000000002</v>
      </c>
      <c r="AB31" s="2">
        <v>7.4080999999999999E-3</v>
      </c>
      <c r="AC31" s="2">
        <f t="shared" si="5"/>
        <v>2.0074081000000001</v>
      </c>
      <c r="AE31">
        <v>3.9340000000000002</v>
      </c>
      <c r="AF31" s="2">
        <v>1.0004000000000001E-2</v>
      </c>
      <c r="AG31" s="2">
        <f t="shared" si="6"/>
        <v>3.0100039999999999</v>
      </c>
      <c r="AI31">
        <v>3.9340000000000002</v>
      </c>
      <c r="AJ31" s="2">
        <v>1.6157999999999999E-2</v>
      </c>
      <c r="AK31" s="2">
        <f t="shared" si="7"/>
        <v>4.0161579999999999</v>
      </c>
    </row>
    <row r="32" spans="1:37" x14ac:dyDescent="0.25">
      <c r="A32">
        <v>4.093</v>
      </c>
      <c r="B32" s="2">
        <v>2.1579000000000001E-2</v>
      </c>
      <c r="D32">
        <v>4.093</v>
      </c>
      <c r="E32">
        <v>1.5065E-2</v>
      </c>
      <c r="F32">
        <f t="shared" si="0"/>
        <v>1.0150650000000001</v>
      </c>
      <c r="H32">
        <v>4.093</v>
      </c>
      <c r="I32" s="2">
        <v>1.4775E-2</v>
      </c>
      <c r="J32" s="2">
        <f t="shared" si="1"/>
        <v>2.0147750000000002</v>
      </c>
      <c r="K32" s="2"/>
      <c r="L32">
        <v>4.093</v>
      </c>
      <c r="M32" s="2">
        <v>1.5828999999999999E-2</v>
      </c>
      <c r="N32" s="2">
        <f t="shared" si="2"/>
        <v>3.0158290000000001</v>
      </c>
      <c r="P32">
        <v>4.093</v>
      </c>
      <c r="Q32" s="2">
        <v>1.8772E-2</v>
      </c>
      <c r="R32" s="2">
        <f t="shared" si="3"/>
        <v>4.0187720000000002</v>
      </c>
      <c r="T32">
        <v>4.093</v>
      </c>
      <c r="U32" s="2">
        <v>1.6413000000000001E-2</v>
      </c>
      <c r="W32">
        <v>4.093</v>
      </c>
      <c r="X32" s="2">
        <v>1.4689000000000001E-2</v>
      </c>
      <c r="Y32" s="2">
        <f t="shared" si="4"/>
        <v>1.014689</v>
      </c>
      <c r="AA32">
        <v>4.093</v>
      </c>
      <c r="AB32" s="2">
        <v>1.1854999999999999E-2</v>
      </c>
      <c r="AC32" s="2">
        <f t="shared" si="5"/>
        <v>2.0118550000000002</v>
      </c>
      <c r="AE32">
        <v>4.093</v>
      </c>
      <c r="AF32" s="2">
        <v>1.6105999999999999E-2</v>
      </c>
      <c r="AG32" s="2">
        <f t="shared" si="6"/>
        <v>3.0161060000000002</v>
      </c>
      <c r="AI32">
        <v>4.093</v>
      </c>
      <c r="AJ32" s="2">
        <v>2.1982999999999999E-2</v>
      </c>
      <c r="AK32" s="2">
        <f t="shared" si="7"/>
        <v>4.0219829999999996</v>
      </c>
    </row>
    <row r="33" spans="1:37" x14ac:dyDescent="0.25">
      <c r="A33">
        <v>4.2519999999999998</v>
      </c>
      <c r="B33" s="2">
        <v>2.1649000000000002E-2</v>
      </c>
      <c r="D33">
        <v>4.2519999999999998</v>
      </c>
      <c r="E33">
        <v>1.5972E-2</v>
      </c>
      <c r="F33">
        <f t="shared" si="0"/>
        <v>1.0159720000000001</v>
      </c>
      <c r="H33">
        <v>4.2519999999999998</v>
      </c>
      <c r="I33" s="2">
        <v>1.5348000000000001E-2</v>
      </c>
      <c r="J33" s="2">
        <f t="shared" si="1"/>
        <v>2.0153479999999999</v>
      </c>
      <c r="K33" s="2"/>
      <c r="L33">
        <v>4.2519999999999998</v>
      </c>
      <c r="M33" s="2">
        <v>1.61E-2</v>
      </c>
      <c r="N33" s="2">
        <f t="shared" si="2"/>
        <v>3.0160999999999998</v>
      </c>
      <c r="P33">
        <v>4.2519999999999998</v>
      </c>
      <c r="Q33" s="2">
        <v>2.0084000000000001E-2</v>
      </c>
      <c r="R33" s="2">
        <f t="shared" si="3"/>
        <v>4.0200839999999998</v>
      </c>
      <c r="T33">
        <v>4.2519999999999998</v>
      </c>
      <c r="U33" s="2">
        <v>1.7260000000000001E-2</v>
      </c>
      <c r="W33">
        <v>4.2519999999999998</v>
      </c>
      <c r="X33" s="2">
        <v>1.5746E-2</v>
      </c>
      <c r="Y33" s="2">
        <f t="shared" si="4"/>
        <v>1.015746</v>
      </c>
      <c r="AA33">
        <v>4.2519999999999998</v>
      </c>
      <c r="AB33" s="2">
        <v>1.1681E-2</v>
      </c>
      <c r="AC33" s="2">
        <f t="shared" si="5"/>
        <v>2.0116809999999998</v>
      </c>
      <c r="AE33">
        <v>4.2519999999999998</v>
      </c>
      <c r="AF33" s="2">
        <v>1.7413000000000001E-2</v>
      </c>
      <c r="AG33" s="2">
        <f t="shared" si="6"/>
        <v>3.0174129999999999</v>
      </c>
      <c r="AI33">
        <v>4.2519999999999998</v>
      </c>
      <c r="AJ33" s="2">
        <v>2.3422999999999999E-2</v>
      </c>
      <c r="AK33" s="2">
        <f t="shared" si="7"/>
        <v>4.0234230000000002</v>
      </c>
    </row>
    <row r="34" spans="1:37" x14ac:dyDescent="0.25">
      <c r="A34">
        <v>4.4109999999999996</v>
      </c>
      <c r="B34" s="2">
        <v>2.4171000000000002E-2</v>
      </c>
      <c r="D34">
        <v>4.4109999999999996</v>
      </c>
      <c r="E34">
        <v>1.9802E-2</v>
      </c>
      <c r="F34">
        <f t="shared" si="0"/>
        <v>1.0198020000000001</v>
      </c>
      <c r="H34">
        <v>4.4109999999999996</v>
      </c>
      <c r="I34" s="2">
        <v>1.8488999999999998E-2</v>
      </c>
      <c r="J34" s="2">
        <f t="shared" si="1"/>
        <v>2.0184890000000002</v>
      </c>
      <c r="K34" s="2"/>
      <c r="L34">
        <v>4.4109999999999996</v>
      </c>
      <c r="M34" s="2">
        <v>1.8637999999999998E-2</v>
      </c>
      <c r="N34" s="2">
        <f t="shared" si="2"/>
        <v>3.0186380000000002</v>
      </c>
      <c r="P34">
        <v>4.4109999999999996</v>
      </c>
      <c r="Q34" s="2">
        <v>2.4160999999999998E-2</v>
      </c>
      <c r="R34" s="2">
        <f t="shared" si="3"/>
        <v>4.0241610000000003</v>
      </c>
      <c r="T34">
        <v>4.4109999999999996</v>
      </c>
      <c r="U34" s="2">
        <v>2.2235999999999999E-2</v>
      </c>
      <c r="W34">
        <v>4.4109999999999996</v>
      </c>
      <c r="X34" s="2">
        <v>1.9956999999999999E-2</v>
      </c>
      <c r="Y34" s="2">
        <f t="shared" si="4"/>
        <v>1.019957</v>
      </c>
      <c r="AA34">
        <v>4.4109999999999996</v>
      </c>
      <c r="AB34" s="2">
        <v>1.6417000000000001E-2</v>
      </c>
      <c r="AC34" s="2">
        <f t="shared" si="5"/>
        <v>2.0164170000000001</v>
      </c>
      <c r="AE34">
        <v>4.4109999999999996</v>
      </c>
      <c r="AF34" s="2">
        <v>2.1686E-2</v>
      </c>
      <c r="AG34" s="2">
        <f t="shared" si="6"/>
        <v>3.0216859999999999</v>
      </c>
      <c r="AI34">
        <v>4.4109999999999996</v>
      </c>
      <c r="AJ34" s="2">
        <v>2.8391E-2</v>
      </c>
      <c r="AK34" s="2">
        <f t="shared" si="7"/>
        <v>4.0283910000000001</v>
      </c>
    </row>
    <row r="35" spans="1:37" x14ac:dyDescent="0.25">
      <c r="A35">
        <v>4.57</v>
      </c>
      <c r="B35" s="2">
        <v>2.3229E-2</v>
      </c>
      <c r="D35">
        <v>4.57</v>
      </c>
      <c r="E35">
        <v>1.9515999999999999E-2</v>
      </c>
      <c r="F35">
        <f t="shared" si="0"/>
        <v>1.0195160000000001</v>
      </c>
      <c r="H35">
        <v>4.57</v>
      </c>
      <c r="I35" s="2">
        <v>1.8211999999999999E-2</v>
      </c>
      <c r="J35" s="2">
        <f t="shared" si="1"/>
        <v>2.0182120000000001</v>
      </c>
      <c r="K35" s="2"/>
      <c r="L35">
        <v>4.57</v>
      </c>
      <c r="M35" s="2">
        <v>1.8962E-2</v>
      </c>
      <c r="N35" s="2">
        <f t="shared" si="2"/>
        <v>3.0189620000000001</v>
      </c>
      <c r="P35">
        <v>4.57</v>
      </c>
      <c r="Q35" s="2">
        <v>2.4093E-2</v>
      </c>
      <c r="R35" s="2">
        <f t="shared" si="3"/>
        <v>4.0240929999999997</v>
      </c>
      <c r="T35">
        <v>4.57</v>
      </c>
      <c r="U35" s="2">
        <v>2.2131000000000001E-2</v>
      </c>
      <c r="W35">
        <v>4.57</v>
      </c>
      <c r="X35" s="2">
        <v>2.0167000000000001E-2</v>
      </c>
      <c r="Y35" s="2">
        <f t="shared" si="4"/>
        <v>1.020167</v>
      </c>
      <c r="AA35">
        <v>4.57</v>
      </c>
      <c r="AB35" s="2">
        <v>1.6367E-2</v>
      </c>
      <c r="AC35" s="2">
        <f t="shared" si="5"/>
        <v>2.0163669999999998</v>
      </c>
      <c r="AE35">
        <v>4.57</v>
      </c>
      <c r="AF35" s="2">
        <v>2.0759E-2</v>
      </c>
      <c r="AG35" s="2">
        <f t="shared" si="6"/>
        <v>3.020759</v>
      </c>
      <c r="AI35">
        <v>4.57</v>
      </c>
      <c r="AJ35" s="2">
        <v>2.7602999999999999E-2</v>
      </c>
      <c r="AK35" s="2">
        <f t="shared" si="7"/>
        <v>4.027603</v>
      </c>
    </row>
    <row r="36" spans="1:37" x14ac:dyDescent="0.25">
      <c r="A36">
        <v>4.7279999999999998</v>
      </c>
      <c r="B36" s="2">
        <v>2.4114E-2</v>
      </c>
      <c r="D36">
        <v>4.7279999999999998</v>
      </c>
      <c r="E36">
        <v>2.0669E-2</v>
      </c>
      <c r="F36">
        <f t="shared" si="0"/>
        <v>1.020669</v>
      </c>
      <c r="H36">
        <v>4.7279999999999998</v>
      </c>
      <c r="I36" s="2">
        <v>2.0066000000000001E-2</v>
      </c>
      <c r="J36" s="2">
        <f t="shared" si="1"/>
        <v>2.0200659999999999</v>
      </c>
      <c r="K36" s="2"/>
      <c r="L36">
        <v>4.7279999999999998</v>
      </c>
      <c r="M36" s="2">
        <v>2.1669000000000001E-2</v>
      </c>
      <c r="N36" s="2">
        <f t="shared" si="2"/>
        <v>3.0216690000000002</v>
      </c>
      <c r="P36">
        <v>4.7279999999999998</v>
      </c>
      <c r="Q36" s="2">
        <v>2.7309E-2</v>
      </c>
      <c r="R36" s="2">
        <f t="shared" si="3"/>
        <v>4.0273089999999998</v>
      </c>
      <c r="T36">
        <v>4.7279999999999998</v>
      </c>
      <c r="U36" s="2">
        <v>2.4403000000000001E-2</v>
      </c>
      <c r="W36">
        <v>4.7279999999999998</v>
      </c>
      <c r="X36" s="2">
        <v>2.5352E-2</v>
      </c>
      <c r="Y36" s="2">
        <f t="shared" si="4"/>
        <v>1.025352</v>
      </c>
      <c r="AA36">
        <v>4.7279999999999998</v>
      </c>
      <c r="AB36" s="2">
        <v>2.1579000000000001E-2</v>
      </c>
      <c r="AC36" s="2">
        <f t="shared" si="5"/>
        <v>2.021579</v>
      </c>
      <c r="AE36">
        <v>4.7279999999999998</v>
      </c>
      <c r="AF36" s="2">
        <v>2.4797E-2</v>
      </c>
      <c r="AG36" s="2">
        <f t="shared" si="6"/>
        <v>3.024797</v>
      </c>
      <c r="AI36">
        <v>4.7279999999999998</v>
      </c>
      <c r="AJ36" s="2">
        <v>3.2281999999999998E-2</v>
      </c>
      <c r="AK36" s="2">
        <f t="shared" si="7"/>
        <v>4.0322820000000004</v>
      </c>
    </row>
    <row r="37" spans="1:37" x14ac:dyDescent="0.25">
      <c r="A37">
        <v>4.8869999999999996</v>
      </c>
      <c r="B37" s="2">
        <v>3.2308000000000003E-2</v>
      </c>
      <c r="D37">
        <v>4.8869999999999996</v>
      </c>
      <c r="E37">
        <v>2.6128999999999999E-2</v>
      </c>
      <c r="F37">
        <f t="shared" si="0"/>
        <v>1.0261290000000001</v>
      </c>
      <c r="H37">
        <v>4.8869999999999996</v>
      </c>
      <c r="I37" s="2">
        <v>2.7393000000000001E-2</v>
      </c>
      <c r="J37" s="2">
        <f t="shared" si="1"/>
        <v>2.027393</v>
      </c>
      <c r="K37" s="2"/>
      <c r="L37">
        <v>4.8869999999999996</v>
      </c>
      <c r="M37" s="2">
        <v>3.0882E-2</v>
      </c>
      <c r="N37" s="2">
        <f t="shared" si="2"/>
        <v>3.0308820000000001</v>
      </c>
      <c r="P37">
        <v>4.8869999999999996</v>
      </c>
      <c r="Q37" s="2">
        <v>3.6955000000000002E-2</v>
      </c>
      <c r="R37" s="2">
        <f t="shared" si="3"/>
        <v>4.0369549999999998</v>
      </c>
      <c r="T37">
        <v>4.8869999999999996</v>
      </c>
      <c r="U37" s="2">
        <v>3.6024E-2</v>
      </c>
      <c r="W37">
        <v>4.8869999999999996</v>
      </c>
      <c r="X37" s="2">
        <v>4.1397999999999997E-2</v>
      </c>
      <c r="Y37" s="2">
        <f t="shared" si="4"/>
        <v>1.041398</v>
      </c>
      <c r="AA37">
        <v>4.8869999999999996</v>
      </c>
      <c r="AB37" s="2">
        <v>3.3919999999999999E-2</v>
      </c>
      <c r="AC37" s="2">
        <f t="shared" si="5"/>
        <v>2.0339200000000002</v>
      </c>
      <c r="AE37">
        <v>4.8869999999999996</v>
      </c>
      <c r="AF37" s="2">
        <v>3.7867999999999999E-2</v>
      </c>
      <c r="AG37" s="2">
        <f t="shared" si="6"/>
        <v>3.037868</v>
      </c>
      <c r="AI37">
        <v>4.8869999999999996</v>
      </c>
      <c r="AJ37" s="2">
        <v>4.4238E-2</v>
      </c>
      <c r="AK37" s="2">
        <f t="shared" si="7"/>
        <v>4.044238</v>
      </c>
    </row>
    <row r="38" spans="1:37" x14ac:dyDescent="0.25">
      <c r="A38">
        <v>5.0860000000000003</v>
      </c>
      <c r="B38" s="2">
        <v>3.1068999999999999E-2</v>
      </c>
      <c r="D38">
        <v>5.0860000000000003</v>
      </c>
      <c r="E38">
        <v>2.4264999999999998E-2</v>
      </c>
      <c r="F38">
        <f t="shared" si="0"/>
        <v>1.024265</v>
      </c>
      <c r="H38">
        <v>5.0860000000000003</v>
      </c>
      <c r="I38" s="2">
        <v>2.6006999999999999E-2</v>
      </c>
      <c r="J38" s="2">
        <f t="shared" si="1"/>
        <v>2.0260069999999999</v>
      </c>
      <c r="K38" s="2"/>
      <c r="L38">
        <v>5.0860000000000003</v>
      </c>
      <c r="M38" s="2">
        <v>2.8403000000000001E-2</v>
      </c>
      <c r="N38" s="2">
        <f t="shared" si="2"/>
        <v>3.028403</v>
      </c>
      <c r="P38">
        <v>5.0860000000000003</v>
      </c>
      <c r="Q38" s="2">
        <v>3.4107999999999999E-2</v>
      </c>
      <c r="R38" s="2">
        <f t="shared" si="3"/>
        <v>4.0341079999999998</v>
      </c>
      <c r="T38">
        <v>5.0860000000000003</v>
      </c>
      <c r="U38" s="2">
        <v>4.0279000000000002E-2</v>
      </c>
      <c r="W38">
        <v>5.0860000000000003</v>
      </c>
      <c r="X38" s="2">
        <v>5.0464000000000002E-2</v>
      </c>
      <c r="Y38" s="2">
        <f t="shared" si="4"/>
        <v>1.0504640000000001</v>
      </c>
      <c r="AA38">
        <v>5.0860000000000003</v>
      </c>
      <c r="AB38" s="2">
        <v>4.0701000000000001E-2</v>
      </c>
      <c r="AC38" s="2">
        <f t="shared" si="5"/>
        <v>2.0407009999999999</v>
      </c>
      <c r="AE38">
        <v>5.0860000000000003</v>
      </c>
      <c r="AF38" s="2">
        <v>4.3927000000000001E-2</v>
      </c>
      <c r="AG38" s="2">
        <f t="shared" si="6"/>
        <v>3.043927</v>
      </c>
      <c r="AI38">
        <v>5.0860000000000003</v>
      </c>
      <c r="AJ38" s="2">
        <v>4.4659999999999998E-2</v>
      </c>
      <c r="AK38" s="2">
        <f t="shared" si="7"/>
        <v>4.0446600000000004</v>
      </c>
    </row>
    <row r="39" spans="1:37" x14ac:dyDescent="0.25">
      <c r="A39">
        <v>5.2850000000000001</v>
      </c>
      <c r="B39" s="2">
        <v>3.6091999999999999E-2</v>
      </c>
      <c r="D39">
        <v>5.2850000000000001</v>
      </c>
      <c r="E39">
        <v>2.9456E-2</v>
      </c>
      <c r="F39">
        <f t="shared" si="0"/>
        <v>1.0294559999999999</v>
      </c>
      <c r="H39">
        <v>5.2850000000000001</v>
      </c>
      <c r="I39" s="2">
        <v>3.0946000000000001E-2</v>
      </c>
      <c r="J39" s="2">
        <f t="shared" si="1"/>
        <v>2.0309460000000001</v>
      </c>
      <c r="K39" s="2"/>
      <c r="L39">
        <v>5.2850000000000001</v>
      </c>
      <c r="M39" s="2">
        <v>3.3071999999999997E-2</v>
      </c>
      <c r="N39" s="2">
        <f t="shared" si="2"/>
        <v>3.0330720000000002</v>
      </c>
      <c r="P39">
        <v>5.2850000000000001</v>
      </c>
      <c r="Q39" s="2">
        <v>3.8015E-2</v>
      </c>
      <c r="R39" s="2">
        <f t="shared" si="3"/>
        <v>4.0380149999999997</v>
      </c>
      <c r="T39">
        <v>5.2850000000000001</v>
      </c>
      <c r="U39" s="2">
        <v>5.6094999999999999E-2</v>
      </c>
      <c r="W39">
        <v>5.2850000000000001</v>
      </c>
      <c r="X39" s="2">
        <v>7.6313000000000006E-2</v>
      </c>
      <c r="Y39" s="2">
        <f t="shared" si="4"/>
        <v>1.0763130000000001</v>
      </c>
      <c r="AA39">
        <v>5.2850000000000001</v>
      </c>
      <c r="AB39" s="2">
        <v>6.2294000000000002E-2</v>
      </c>
      <c r="AC39" s="2">
        <f t="shared" si="5"/>
        <v>2.0622940000000001</v>
      </c>
      <c r="AE39">
        <v>5.2850000000000001</v>
      </c>
      <c r="AF39" s="2">
        <v>6.4865000000000006E-2</v>
      </c>
      <c r="AG39" s="2">
        <f t="shared" si="6"/>
        <v>3.0648650000000002</v>
      </c>
      <c r="AI39">
        <v>5.2850000000000001</v>
      </c>
      <c r="AJ39" s="2">
        <v>5.6036000000000002E-2</v>
      </c>
      <c r="AK39" s="2">
        <f t="shared" si="7"/>
        <v>4.0560359999999998</v>
      </c>
    </row>
    <row r="40" spans="1:37" x14ac:dyDescent="0.25">
      <c r="A40">
        <v>5.4829999999999997</v>
      </c>
      <c r="B40" s="2">
        <v>4.2095E-2</v>
      </c>
      <c r="D40">
        <v>5.4829999999999997</v>
      </c>
      <c r="E40">
        <v>4.0711999999999998E-2</v>
      </c>
      <c r="F40">
        <f t="shared" si="0"/>
        <v>1.0407120000000001</v>
      </c>
      <c r="H40">
        <v>5.4829999999999997</v>
      </c>
      <c r="I40" s="2">
        <v>4.0724000000000003E-2</v>
      </c>
      <c r="J40" s="2">
        <f t="shared" si="1"/>
        <v>2.040724</v>
      </c>
      <c r="K40" s="2"/>
      <c r="L40">
        <v>5.4829999999999997</v>
      </c>
      <c r="M40" s="2">
        <v>4.1655999999999999E-2</v>
      </c>
      <c r="N40" s="2">
        <f t="shared" si="2"/>
        <v>3.0416560000000001</v>
      </c>
      <c r="P40">
        <v>5.4829999999999997</v>
      </c>
      <c r="Q40" s="2">
        <v>4.6918000000000001E-2</v>
      </c>
      <c r="R40" s="2">
        <f t="shared" si="3"/>
        <v>4.0469179999999998</v>
      </c>
      <c r="T40">
        <v>5.4829999999999997</v>
      </c>
      <c r="U40" s="2">
        <v>0.10458000000000001</v>
      </c>
      <c r="W40">
        <v>5.4829999999999997</v>
      </c>
      <c r="X40" s="2">
        <v>0.15139</v>
      </c>
      <c r="Y40" s="2">
        <f t="shared" si="4"/>
        <v>1.1513899999999999</v>
      </c>
      <c r="AA40">
        <v>5.4829999999999997</v>
      </c>
      <c r="AB40" s="2">
        <v>0.1341</v>
      </c>
      <c r="AC40" s="2">
        <f t="shared" si="5"/>
        <v>2.1341000000000001</v>
      </c>
      <c r="AE40">
        <v>5.4829999999999997</v>
      </c>
      <c r="AF40" s="2">
        <v>0.12819</v>
      </c>
      <c r="AG40" s="2">
        <f t="shared" si="6"/>
        <v>3.12819</v>
      </c>
      <c r="AI40">
        <v>5.4829999999999997</v>
      </c>
      <c r="AJ40" s="2">
        <v>8.7803999999999993E-2</v>
      </c>
      <c r="AK40" s="2">
        <f t="shared" si="7"/>
        <v>4.0878040000000002</v>
      </c>
    </row>
    <row r="41" spans="1:37" x14ac:dyDescent="0.25">
      <c r="A41">
        <v>5.6820000000000004</v>
      </c>
      <c r="B41" s="2">
        <v>5.2268000000000002E-2</v>
      </c>
      <c r="D41">
        <v>5.6820000000000004</v>
      </c>
      <c r="E41">
        <v>6.2557000000000001E-2</v>
      </c>
      <c r="F41">
        <f t="shared" si="0"/>
        <v>1.062557</v>
      </c>
      <c r="H41">
        <v>5.6820000000000004</v>
      </c>
      <c r="I41" s="2">
        <v>6.4393000000000006E-2</v>
      </c>
      <c r="J41" s="2">
        <f t="shared" si="1"/>
        <v>2.0643929999999999</v>
      </c>
      <c r="K41" s="2"/>
      <c r="L41">
        <v>5.6820000000000004</v>
      </c>
      <c r="M41" s="2">
        <v>6.1430999999999999E-2</v>
      </c>
      <c r="N41" s="2">
        <f t="shared" si="2"/>
        <v>3.0614309999999998</v>
      </c>
      <c r="P41">
        <v>5.6820000000000004</v>
      </c>
      <c r="Q41" s="2">
        <v>6.4869999999999997E-2</v>
      </c>
      <c r="R41" s="2">
        <f t="shared" si="3"/>
        <v>4.06487</v>
      </c>
      <c r="T41">
        <v>5.6820000000000004</v>
      </c>
      <c r="U41" s="2">
        <v>0.15626999999999999</v>
      </c>
      <c r="W41">
        <v>5.6820000000000004</v>
      </c>
      <c r="X41" s="2">
        <v>0.24309</v>
      </c>
      <c r="Y41" s="2">
        <f t="shared" si="4"/>
        <v>1.24309</v>
      </c>
      <c r="AA41">
        <v>5.6820000000000004</v>
      </c>
      <c r="AB41" s="2">
        <v>0.21260000000000001</v>
      </c>
      <c r="AC41" s="2">
        <f t="shared" si="5"/>
        <v>2.2126000000000001</v>
      </c>
      <c r="AE41">
        <v>5.6820000000000004</v>
      </c>
      <c r="AF41" s="2">
        <v>0.20333000000000001</v>
      </c>
      <c r="AG41" s="2">
        <f t="shared" si="6"/>
        <v>3.2033300000000002</v>
      </c>
      <c r="AI41">
        <v>5.6820000000000004</v>
      </c>
      <c r="AJ41" s="2">
        <v>0.13067999999999999</v>
      </c>
      <c r="AK41" s="2">
        <f t="shared" si="7"/>
        <v>4.1306799999999999</v>
      </c>
    </row>
    <row r="42" spans="1:37" x14ac:dyDescent="0.25">
      <c r="A42">
        <v>5.88</v>
      </c>
      <c r="B42" s="2">
        <v>0.10334</v>
      </c>
      <c r="D42">
        <v>5.88</v>
      </c>
      <c r="E42">
        <v>0.21695999999999999</v>
      </c>
      <c r="F42">
        <f t="shared" si="0"/>
        <v>1.21696</v>
      </c>
      <c r="H42">
        <v>5.88</v>
      </c>
      <c r="I42" s="2">
        <v>0.25014999999999998</v>
      </c>
      <c r="J42" s="2">
        <f t="shared" si="1"/>
        <v>2.2501500000000001</v>
      </c>
      <c r="K42" s="2"/>
      <c r="L42">
        <v>5.88</v>
      </c>
      <c r="M42" s="2">
        <v>0.20624999999999999</v>
      </c>
      <c r="N42" s="2">
        <f t="shared" si="2"/>
        <v>3.2062499999999998</v>
      </c>
      <c r="P42">
        <v>5.88</v>
      </c>
      <c r="Q42" s="2">
        <v>0.18981999999999999</v>
      </c>
      <c r="R42" s="2">
        <f t="shared" si="3"/>
        <v>4.1898200000000001</v>
      </c>
      <c r="T42">
        <v>5.88</v>
      </c>
      <c r="U42" s="2">
        <v>0.37071999999999999</v>
      </c>
      <c r="W42">
        <v>5.88</v>
      </c>
      <c r="X42" s="2">
        <v>0.52885000000000004</v>
      </c>
      <c r="Y42" s="2">
        <f t="shared" si="4"/>
        <v>1.52885</v>
      </c>
      <c r="AA42">
        <v>5.88</v>
      </c>
      <c r="AB42" s="2">
        <v>0.46743000000000001</v>
      </c>
      <c r="AC42" s="2">
        <f t="shared" si="5"/>
        <v>2.4674300000000002</v>
      </c>
      <c r="AE42">
        <v>5.88</v>
      </c>
      <c r="AF42" s="2">
        <v>0.44588</v>
      </c>
      <c r="AG42" s="2">
        <f t="shared" si="6"/>
        <v>3.4458799999999998</v>
      </c>
      <c r="AI42">
        <v>5.88</v>
      </c>
      <c r="AJ42" s="2">
        <v>0.30298000000000003</v>
      </c>
      <c r="AK42" s="2">
        <f t="shared" si="7"/>
        <v>4.3029799999999998</v>
      </c>
    </row>
    <row r="43" spans="1:37" x14ac:dyDescent="0.25">
      <c r="A43">
        <v>6.0789999999999997</v>
      </c>
      <c r="B43" s="2">
        <v>0.19431999999999999</v>
      </c>
      <c r="D43">
        <v>6.0789999999999997</v>
      </c>
      <c r="E43">
        <v>0.49370000000000003</v>
      </c>
      <c r="F43">
        <f t="shared" si="0"/>
        <v>1.4937</v>
      </c>
      <c r="H43">
        <v>6.0789999999999997</v>
      </c>
      <c r="I43" s="2">
        <v>0.51727000000000001</v>
      </c>
      <c r="J43" s="2">
        <f t="shared" si="1"/>
        <v>2.5172699999999999</v>
      </c>
      <c r="K43" s="2"/>
      <c r="L43">
        <v>6.0789999999999997</v>
      </c>
      <c r="M43" s="2">
        <v>0.49375000000000002</v>
      </c>
      <c r="N43" s="2">
        <f t="shared" si="2"/>
        <v>3.4937499999999999</v>
      </c>
      <c r="P43">
        <v>6.0789999999999997</v>
      </c>
      <c r="Q43" s="2">
        <v>0.39434999999999998</v>
      </c>
      <c r="R43" s="2">
        <f t="shared" si="3"/>
        <v>4.3943500000000002</v>
      </c>
      <c r="T43">
        <v>6.0789999999999997</v>
      </c>
      <c r="U43" s="2">
        <v>0.71409</v>
      </c>
      <c r="W43">
        <v>6.0789999999999997</v>
      </c>
      <c r="X43" s="2">
        <v>0.96721000000000001</v>
      </c>
      <c r="Y43" s="2">
        <f t="shared" si="4"/>
        <v>1.9672100000000001</v>
      </c>
      <c r="AA43">
        <v>6.0789999999999997</v>
      </c>
      <c r="AB43" s="2">
        <v>0.85526000000000002</v>
      </c>
      <c r="AC43" s="2">
        <f t="shared" si="5"/>
        <v>2.8552599999999999</v>
      </c>
      <c r="AE43">
        <v>6.0789999999999997</v>
      </c>
      <c r="AF43" s="2">
        <v>0.80493000000000003</v>
      </c>
      <c r="AG43" s="2">
        <f t="shared" si="6"/>
        <v>3.8049300000000001</v>
      </c>
      <c r="AI43">
        <v>6.0789999999999997</v>
      </c>
      <c r="AJ43" s="2">
        <v>0.57094999999999996</v>
      </c>
      <c r="AK43" s="2">
        <f t="shared" si="7"/>
        <v>4.5709499999999998</v>
      </c>
    </row>
    <row r="44" spans="1:37" x14ac:dyDescent="0.25">
      <c r="A44">
        <v>6.3170000000000002</v>
      </c>
      <c r="B44" s="2">
        <v>0.27418999999999999</v>
      </c>
      <c r="D44">
        <v>6.3170000000000002</v>
      </c>
      <c r="E44">
        <v>0.43107000000000001</v>
      </c>
      <c r="F44">
        <f t="shared" si="0"/>
        <v>1.4310700000000001</v>
      </c>
      <c r="H44">
        <v>6.3170000000000002</v>
      </c>
      <c r="I44" s="2">
        <v>0.43308000000000002</v>
      </c>
      <c r="J44" s="2">
        <f t="shared" si="1"/>
        <v>2.4330799999999999</v>
      </c>
      <c r="K44" s="2"/>
      <c r="L44">
        <v>6.3170000000000002</v>
      </c>
      <c r="M44" s="2">
        <v>0.42214000000000002</v>
      </c>
      <c r="N44" s="2">
        <f t="shared" si="2"/>
        <v>3.4221400000000002</v>
      </c>
      <c r="P44">
        <v>6.3170000000000002</v>
      </c>
      <c r="Q44" s="2">
        <v>0.34133000000000002</v>
      </c>
      <c r="R44" s="2">
        <f t="shared" si="3"/>
        <v>4.3413300000000001</v>
      </c>
      <c r="T44">
        <v>6.3170000000000002</v>
      </c>
      <c r="U44" s="2">
        <v>0.61570000000000003</v>
      </c>
      <c r="W44">
        <v>6.3170000000000002</v>
      </c>
      <c r="X44" s="2">
        <v>0.74306000000000005</v>
      </c>
      <c r="Y44" s="2">
        <f t="shared" si="4"/>
        <v>1.7430600000000001</v>
      </c>
      <c r="AA44">
        <v>6.3170000000000002</v>
      </c>
      <c r="AB44" s="2">
        <v>0.66683000000000003</v>
      </c>
      <c r="AC44" s="2">
        <f t="shared" si="5"/>
        <v>2.66683</v>
      </c>
      <c r="AE44">
        <v>6.3170000000000002</v>
      </c>
      <c r="AF44" s="2">
        <v>0.62241000000000002</v>
      </c>
      <c r="AG44" s="2">
        <f t="shared" si="6"/>
        <v>3.6224099999999999</v>
      </c>
      <c r="AI44">
        <v>6.3170000000000002</v>
      </c>
      <c r="AJ44" s="2">
        <v>0.46417999999999998</v>
      </c>
      <c r="AK44" s="2">
        <f t="shared" si="7"/>
        <v>4.4641799999999998</v>
      </c>
    </row>
    <row r="45" spans="1:37" x14ac:dyDescent="0.25">
      <c r="A45">
        <v>6.556</v>
      </c>
      <c r="B45" s="2">
        <v>0.70270999999999995</v>
      </c>
      <c r="D45">
        <v>6.556</v>
      </c>
      <c r="E45">
        <v>0.39279999999999998</v>
      </c>
      <c r="F45">
        <f t="shared" si="0"/>
        <v>1.3928</v>
      </c>
      <c r="H45">
        <v>6.556</v>
      </c>
      <c r="I45" s="2">
        <v>0.35604999999999998</v>
      </c>
      <c r="J45" s="2">
        <f t="shared" si="1"/>
        <v>2.3560499999999998</v>
      </c>
      <c r="K45" s="2"/>
      <c r="L45">
        <v>6.556</v>
      </c>
      <c r="M45" s="2">
        <v>0.33127000000000001</v>
      </c>
      <c r="N45" s="2">
        <f t="shared" si="2"/>
        <v>3.33127</v>
      </c>
      <c r="P45">
        <v>6.556</v>
      </c>
      <c r="Q45" s="2">
        <v>0.31324000000000002</v>
      </c>
      <c r="R45" s="2">
        <f t="shared" si="3"/>
        <v>4.3132400000000004</v>
      </c>
      <c r="T45">
        <v>6.556</v>
      </c>
      <c r="U45" s="2">
        <v>0.5635</v>
      </c>
      <c r="W45">
        <v>6.556</v>
      </c>
      <c r="X45" s="2">
        <v>0.30595</v>
      </c>
      <c r="Y45" s="2">
        <f t="shared" si="4"/>
        <v>1.3059499999999999</v>
      </c>
      <c r="AA45">
        <v>6.556</v>
      </c>
      <c r="AB45" s="2">
        <v>0.30921999999999999</v>
      </c>
      <c r="AC45" s="2">
        <f t="shared" si="5"/>
        <v>2.3092199999999998</v>
      </c>
      <c r="AE45">
        <v>6.556</v>
      </c>
      <c r="AF45" s="2">
        <v>0.29209000000000002</v>
      </c>
      <c r="AG45" s="2">
        <f t="shared" si="6"/>
        <v>3.29209</v>
      </c>
      <c r="AI45">
        <v>6.556</v>
      </c>
      <c r="AJ45" s="2">
        <v>0.31153999999999998</v>
      </c>
      <c r="AK45" s="2">
        <f t="shared" si="7"/>
        <v>4.3115399999999999</v>
      </c>
    </row>
    <row r="46" spans="1:37" x14ac:dyDescent="0.25">
      <c r="A46">
        <v>6.7939999999999996</v>
      </c>
      <c r="B46" s="2">
        <v>0.68054000000000003</v>
      </c>
      <c r="D46">
        <v>6.7939999999999996</v>
      </c>
      <c r="E46">
        <v>0.33082</v>
      </c>
      <c r="F46">
        <f t="shared" si="0"/>
        <v>1.3308200000000001</v>
      </c>
      <c r="H46">
        <v>6.7939999999999996</v>
      </c>
      <c r="I46" s="2">
        <v>0.29193000000000002</v>
      </c>
      <c r="J46" s="2">
        <f t="shared" si="1"/>
        <v>2.2919299999999998</v>
      </c>
      <c r="K46" s="2"/>
      <c r="L46">
        <v>6.7939999999999996</v>
      </c>
      <c r="M46" s="2">
        <v>0.26828999999999997</v>
      </c>
      <c r="N46" s="2">
        <f t="shared" si="2"/>
        <v>3.2682899999999999</v>
      </c>
      <c r="P46">
        <v>6.7939999999999996</v>
      </c>
      <c r="Q46" s="2">
        <v>0.26417000000000002</v>
      </c>
      <c r="R46" s="2">
        <f t="shared" si="3"/>
        <v>4.26417</v>
      </c>
      <c r="T46">
        <v>6.7939999999999996</v>
      </c>
      <c r="U46" s="2">
        <v>0.47377000000000002</v>
      </c>
      <c r="W46">
        <v>6.7939999999999996</v>
      </c>
      <c r="X46" s="2">
        <v>0.18354999999999999</v>
      </c>
      <c r="Y46" s="2">
        <f t="shared" si="4"/>
        <v>1.1835499999999999</v>
      </c>
      <c r="AA46">
        <v>6.7939999999999996</v>
      </c>
      <c r="AB46" s="2">
        <v>0.19852</v>
      </c>
      <c r="AC46" s="2">
        <f t="shared" si="5"/>
        <v>2.1985199999999998</v>
      </c>
      <c r="AE46">
        <v>6.7939999999999996</v>
      </c>
      <c r="AF46" s="2">
        <v>0.19153000000000001</v>
      </c>
      <c r="AG46" s="2">
        <f t="shared" si="6"/>
        <v>3.1915300000000002</v>
      </c>
      <c r="AI46">
        <v>6.7939999999999996</v>
      </c>
      <c r="AJ46" s="2">
        <v>0.23904</v>
      </c>
      <c r="AK46" s="2">
        <f t="shared" si="7"/>
        <v>4.2390400000000001</v>
      </c>
    </row>
    <row r="47" spans="1:37" x14ac:dyDescent="0.25">
      <c r="A47">
        <v>7.032</v>
      </c>
      <c r="B47" s="2">
        <v>0.35216999999999998</v>
      </c>
      <c r="D47">
        <v>7.032</v>
      </c>
      <c r="E47">
        <v>0.18221000000000001</v>
      </c>
      <c r="F47">
        <f t="shared" si="0"/>
        <v>1.18221</v>
      </c>
      <c r="H47">
        <v>7.032</v>
      </c>
      <c r="I47" s="2">
        <v>0.15234</v>
      </c>
      <c r="J47" s="2">
        <f t="shared" si="1"/>
        <v>2.1523400000000001</v>
      </c>
      <c r="K47" s="2"/>
      <c r="L47">
        <v>7.032</v>
      </c>
      <c r="M47" s="2">
        <v>0.13871</v>
      </c>
      <c r="N47" s="2">
        <f t="shared" si="2"/>
        <v>3.1387100000000001</v>
      </c>
      <c r="P47">
        <v>7.032</v>
      </c>
      <c r="Q47" s="2">
        <v>0.14315</v>
      </c>
      <c r="R47" s="2">
        <f t="shared" si="3"/>
        <v>4.1431500000000003</v>
      </c>
      <c r="T47">
        <v>7.032</v>
      </c>
      <c r="U47" s="2">
        <v>0.22633</v>
      </c>
      <c r="W47">
        <v>7.032</v>
      </c>
      <c r="X47" s="2">
        <v>8.2346000000000003E-2</v>
      </c>
      <c r="Y47" s="2">
        <f t="shared" si="4"/>
        <v>1.082346</v>
      </c>
      <c r="AA47">
        <v>7.032</v>
      </c>
      <c r="AB47" s="2">
        <v>8.183E-2</v>
      </c>
      <c r="AC47" s="2">
        <f t="shared" si="5"/>
        <v>2.0818300000000001</v>
      </c>
      <c r="AE47">
        <v>7.032</v>
      </c>
      <c r="AF47" s="2">
        <v>8.0411999999999997E-2</v>
      </c>
      <c r="AG47" s="2">
        <f t="shared" si="6"/>
        <v>3.0804119999999999</v>
      </c>
      <c r="AI47">
        <v>7.032</v>
      </c>
      <c r="AJ47" s="2">
        <v>9.6689999999999998E-2</v>
      </c>
      <c r="AK47" s="2">
        <f t="shared" si="7"/>
        <v>4.0966899999999997</v>
      </c>
    </row>
    <row r="48" spans="1:37" x14ac:dyDescent="0.25">
      <c r="A48">
        <v>7.31</v>
      </c>
      <c r="B48" s="2">
        <v>2.4077000000000001E-2</v>
      </c>
      <c r="D48">
        <v>7.31</v>
      </c>
      <c r="E48">
        <v>1.2137E-2</v>
      </c>
      <c r="F48">
        <f t="shared" si="0"/>
        <v>1.0121370000000001</v>
      </c>
      <c r="H48">
        <v>7.31</v>
      </c>
      <c r="I48" s="2">
        <v>1.1063E-2</v>
      </c>
      <c r="J48" s="2">
        <f t="shared" si="1"/>
        <v>2.011063</v>
      </c>
      <c r="K48" s="2"/>
      <c r="L48">
        <v>7.31</v>
      </c>
      <c r="M48" s="2">
        <v>1.044E-2</v>
      </c>
      <c r="N48" s="2">
        <f t="shared" si="2"/>
        <v>3.01044</v>
      </c>
      <c r="P48">
        <v>7.31</v>
      </c>
      <c r="Q48" s="2">
        <v>9.5195999999999996E-3</v>
      </c>
      <c r="R48" s="2">
        <f t="shared" si="3"/>
        <v>4.0095196</v>
      </c>
      <c r="T48">
        <v>7.31</v>
      </c>
      <c r="U48" s="2">
        <v>1.1035E-2</v>
      </c>
      <c r="W48">
        <v>7.31</v>
      </c>
      <c r="X48" s="2">
        <v>0</v>
      </c>
      <c r="Y48" s="2">
        <f t="shared" si="4"/>
        <v>1</v>
      </c>
      <c r="AA48">
        <v>7.31</v>
      </c>
      <c r="AB48" s="2">
        <v>0</v>
      </c>
      <c r="AC48" s="2">
        <f t="shared" si="5"/>
        <v>2</v>
      </c>
      <c r="AE48">
        <v>7.31</v>
      </c>
      <c r="AF48" s="2">
        <v>0</v>
      </c>
      <c r="AG48" s="2">
        <f t="shared" si="6"/>
        <v>3</v>
      </c>
      <c r="AI48">
        <v>7.31</v>
      </c>
      <c r="AJ48" s="2">
        <v>0</v>
      </c>
      <c r="AK48" s="2">
        <f t="shared" si="7"/>
        <v>4</v>
      </c>
    </row>
    <row r="49" spans="1:37" x14ac:dyDescent="0.25">
      <c r="A49">
        <v>7.5880000000000001</v>
      </c>
      <c r="B49" s="2">
        <v>9.4546000000000005E-3</v>
      </c>
      <c r="D49">
        <v>7.5880000000000001</v>
      </c>
      <c r="E49">
        <v>4.5237000000000003E-3</v>
      </c>
      <c r="F49">
        <f t="shared" si="0"/>
        <v>1.0045237</v>
      </c>
      <c r="H49">
        <v>7.5880000000000001</v>
      </c>
      <c r="I49" s="2">
        <v>4.7162999999999997E-3</v>
      </c>
      <c r="J49" s="2">
        <f t="shared" si="1"/>
        <v>2.0047163000000001</v>
      </c>
      <c r="K49" s="2"/>
      <c r="L49">
        <v>7.5880000000000001</v>
      </c>
      <c r="M49" s="2">
        <v>4.6516999999999999E-3</v>
      </c>
      <c r="N49" s="2">
        <f t="shared" si="2"/>
        <v>3.0046517000000001</v>
      </c>
      <c r="P49">
        <v>7.5880000000000001</v>
      </c>
      <c r="Q49" s="2">
        <v>3.6381999999999999E-3</v>
      </c>
      <c r="R49" s="2">
        <f t="shared" si="3"/>
        <v>4.0036382000000001</v>
      </c>
      <c r="T49">
        <v>7.5880000000000001</v>
      </c>
      <c r="U49" s="2">
        <v>2.1814E-3</v>
      </c>
      <c r="W49">
        <v>7.5880000000000001</v>
      </c>
      <c r="X49" s="2">
        <v>0</v>
      </c>
      <c r="Y49" s="2">
        <f t="shared" si="4"/>
        <v>1</v>
      </c>
      <c r="AA49">
        <v>7.5880000000000001</v>
      </c>
      <c r="AB49" s="2">
        <v>0</v>
      </c>
      <c r="AC49" s="2">
        <f t="shared" si="5"/>
        <v>2</v>
      </c>
      <c r="AE49">
        <v>7.5880000000000001</v>
      </c>
      <c r="AF49" s="2">
        <v>0</v>
      </c>
      <c r="AG49" s="2">
        <f t="shared" si="6"/>
        <v>3</v>
      </c>
      <c r="AI49">
        <v>7.5880000000000001</v>
      </c>
      <c r="AJ49" s="2">
        <v>0</v>
      </c>
      <c r="AK49" s="2">
        <f t="shared" si="7"/>
        <v>4</v>
      </c>
    </row>
    <row r="50" spans="1:37" x14ac:dyDescent="0.25">
      <c r="A50">
        <v>7.867</v>
      </c>
      <c r="B50" s="2">
        <v>5.8520999999999998E-3</v>
      </c>
      <c r="D50">
        <v>7.867</v>
      </c>
      <c r="E50">
        <v>2.9764000000000001E-3</v>
      </c>
      <c r="F50">
        <f t="shared" si="0"/>
        <v>1.0029764000000001</v>
      </c>
      <c r="H50">
        <v>7.867</v>
      </c>
      <c r="I50" s="2">
        <v>3.0533000000000001E-3</v>
      </c>
      <c r="J50" s="2">
        <f t="shared" si="1"/>
        <v>2.0030532999999999</v>
      </c>
      <c r="K50" s="2"/>
      <c r="L50">
        <v>7.867</v>
      </c>
      <c r="M50" s="2">
        <v>3.0959999999999998E-3</v>
      </c>
      <c r="N50" s="2">
        <f t="shared" si="2"/>
        <v>3.0030960000000002</v>
      </c>
      <c r="P50">
        <v>7.867</v>
      </c>
      <c r="Q50" s="2">
        <v>2.3219E-3</v>
      </c>
      <c r="R50" s="2">
        <f t="shared" si="3"/>
        <v>4.0023219000000001</v>
      </c>
      <c r="T50">
        <v>7.867</v>
      </c>
      <c r="U50" s="2">
        <v>4.3260999999999999E-4</v>
      </c>
      <c r="W50">
        <v>7.867</v>
      </c>
      <c r="X50" s="2">
        <v>0</v>
      </c>
      <c r="Y50" s="2">
        <f t="shared" si="4"/>
        <v>1</v>
      </c>
      <c r="AA50">
        <v>7.867</v>
      </c>
      <c r="AB50" s="2">
        <v>0</v>
      </c>
      <c r="AC50" s="2">
        <f t="shared" si="5"/>
        <v>2</v>
      </c>
      <c r="AE50">
        <v>7.867</v>
      </c>
      <c r="AF50" s="2">
        <v>0</v>
      </c>
      <c r="AG50" s="2">
        <f t="shared" si="6"/>
        <v>3</v>
      </c>
      <c r="AI50">
        <v>7.867</v>
      </c>
      <c r="AJ50" s="2">
        <v>0</v>
      </c>
      <c r="AK50" s="2">
        <f t="shared" si="7"/>
        <v>4</v>
      </c>
    </row>
    <row r="51" spans="1:37" x14ac:dyDescent="0.25">
      <c r="A51">
        <v>8.1449999999999996</v>
      </c>
      <c r="B51" s="2">
        <v>3.9648000000000001E-3</v>
      </c>
      <c r="D51">
        <v>8.1449999999999996</v>
      </c>
      <c r="E51">
        <v>2.7287000000000001E-3</v>
      </c>
      <c r="F51">
        <f t="shared" si="0"/>
        <v>1.0027287</v>
      </c>
      <c r="H51">
        <v>8.1449999999999996</v>
      </c>
      <c r="I51" s="2">
        <v>2.5447999999999998E-3</v>
      </c>
      <c r="J51" s="2">
        <f t="shared" si="1"/>
        <v>2.0025447999999999</v>
      </c>
      <c r="K51" s="2"/>
      <c r="L51">
        <v>8.1449999999999996</v>
      </c>
      <c r="M51" s="2">
        <v>2.6927000000000001E-3</v>
      </c>
      <c r="N51" s="2">
        <f t="shared" si="2"/>
        <v>3.0026926999999999</v>
      </c>
      <c r="P51">
        <v>8.1449999999999996</v>
      </c>
      <c r="Q51" s="2">
        <v>1.8557000000000001E-3</v>
      </c>
      <c r="R51" s="2">
        <f t="shared" si="3"/>
        <v>4.0018557000000001</v>
      </c>
      <c r="T51">
        <v>8.1449999999999996</v>
      </c>
      <c r="U51" s="2">
        <v>0</v>
      </c>
      <c r="W51">
        <v>8.1449999999999996</v>
      </c>
      <c r="X51" s="2">
        <v>0</v>
      </c>
      <c r="Y51" s="2">
        <f t="shared" si="4"/>
        <v>1</v>
      </c>
      <c r="AA51">
        <v>8.1449999999999996</v>
      </c>
      <c r="AB51" s="2">
        <v>0</v>
      </c>
      <c r="AC51" s="2">
        <f t="shared" si="5"/>
        <v>2</v>
      </c>
      <c r="AE51">
        <v>8.1449999999999996</v>
      </c>
      <c r="AF51" s="2">
        <v>0</v>
      </c>
      <c r="AG51" s="2">
        <f t="shared" si="6"/>
        <v>3</v>
      </c>
      <c r="AI51">
        <v>8.1449999999999996</v>
      </c>
      <c r="AJ51" s="2">
        <v>0</v>
      </c>
      <c r="AK51" s="2">
        <f t="shared" si="7"/>
        <v>4</v>
      </c>
    </row>
    <row r="52" spans="1:37" x14ac:dyDescent="0.25">
      <c r="A52">
        <v>8.4619999999999997</v>
      </c>
      <c r="B52" s="2">
        <v>3.7131999999999998E-3</v>
      </c>
      <c r="D52">
        <v>8.4619999999999997</v>
      </c>
      <c r="E52">
        <v>2.6706999999999998E-3</v>
      </c>
      <c r="F52">
        <f t="shared" si="0"/>
        <v>1.0026706999999999</v>
      </c>
      <c r="H52">
        <v>8.4619999999999997</v>
      </c>
      <c r="I52" s="2">
        <v>2.4524E-3</v>
      </c>
      <c r="J52" s="2">
        <f t="shared" si="1"/>
        <v>2.0024524000000001</v>
      </c>
      <c r="K52" s="2"/>
      <c r="L52">
        <v>8.4619999999999997</v>
      </c>
      <c r="M52" s="2">
        <v>2.6012000000000001E-3</v>
      </c>
      <c r="N52" s="2">
        <f t="shared" si="2"/>
        <v>3.0026012</v>
      </c>
      <c r="P52">
        <v>8.4619999999999997</v>
      </c>
      <c r="Q52" s="2">
        <v>1.7968999999999999E-3</v>
      </c>
      <c r="R52" s="2">
        <f t="shared" si="3"/>
        <v>4.0017969000000004</v>
      </c>
      <c r="T52">
        <v>8.4619999999999997</v>
      </c>
      <c r="U52" s="2">
        <v>0</v>
      </c>
      <c r="W52">
        <v>8.4619999999999997</v>
      </c>
      <c r="X52" s="2">
        <v>0</v>
      </c>
      <c r="Y52" s="2">
        <f t="shared" si="4"/>
        <v>1</v>
      </c>
      <c r="AA52">
        <v>8.4619999999999997</v>
      </c>
      <c r="AB52" s="2">
        <v>0</v>
      </c>
      <c r="AC52" s="2">
        <f t="shared" si="5"/>
        <v>2</v>
      </c>
      <c r="AE52">
        <v>8.4619999999999997</v>
      </c>
      <c r="AF52" s="2">
        <v>0</v>
      </c>
      <c r="AG52" s="2">
        <f t="shared" si="6"/>
        <v>3</v>
      </c>
      <c r="AI52">
        <v>8.4619999999999997</v>
      </c>
      <c r="AJ52" s="2">
        <v>0</v>
      </c>
      <c r="AK52" s="2">
        <f t="shared" si="7"/>
        <v>4</v>
      </c>
    </row>
    <row r="53" spans="1:37" x14ac:dyDescent="0.25">
      <c r="A53">
        <v>8.7799999999999994</v>
      </c>
      <c r="B53" s="2">
        <v>2.9214000000000002E-3</v>
      </c>
      <c r="D53">
        <v>8.7799999999999994</v>
      </c>
      <c r="E53">
        <v>2.0872999999999998E-3</v>
      </c>
      <c r="F53">
        <f t="shared" si="0"/>
        <v>1.0020872999999999</v>
      </c>
      <c r="H53">
        <v>8.7799999999999994</v>
      </c>
      <c r="I53" s="2">
        <v>1.9042E-3</v>
      </c>
      <c r="J53" s="2">
        <f t="shared" si="1"/>
        <v>2.0019041999999998</v>
      </c>
      <c r="K53" s="2"/>
      <c r="L53">
        <v>8.7799999999999994</v>
      </c>
      <c r="M53" s="2">
        <v>2.0401E-3</v>
      </c>
      <c r="N53" s="2">
        <f t="shared" si="2"/>
        <v>3.0020400999999999</v>
      </c>
      <c r="P53">
        <v>8.7799999999999994</v>
      </c>
      <c r="Q53" s="2">
        <v>1.3921000000000001E-3</v>
      </c>
      <c r="R53" s="2">
        <f t="shared" si="3"/>
        <v>4.0013921000000003</v>
      </c>
      <c r="T53">
        <v>8.7799999999999994</v>
      </c>
      <c r="U53" s="2">
        <v>0</v>
      </c>
      <c r="W53">
        <v>8.7799999999999994</v>
      </c>
      <c r="X53" s="2">
        <v>0</v>
      </c>
      <c r="Y53" s="2">
        <f t="shared" si="4"/>
        <v>1</v>
      </c>
      <c r="AA53">
        <v>8.7799999999999994</v>
      </c>
      <c r="AB53" s="2">
        <v>0</v>
      </c>
      <c r="AC53" s="2">
        <f t="shared" si="5"/>
        <v>2</v>
      </c>
      <c r="AE53">
        <v>8.7799999999999994</v>
      </c>
      <c r="AF53" s="2">
        <v>0</v>
      </c>
      <c r="AG53" s="2">
        <f t="shared" si="6"/>
        <v>3</v>
      </c>
      <c r="AI53">
        <v>8.7799999999999994</v>
      </c>
      <c r="AJ53" s="2">
        <v>0</v>
      </c>
      <c r="AK53" s="2">
        <f t="shared" si="7"/>
        <v>4</v>
      </c>
    </row>
    <row r="54" spans="1:37" x14ac:dyDescent="0.25">
      <c r="A54">
        <v>9.0980000000000008</v>
      </c>
      <c r="B54" s="2">
        <v>2.6423000000000002E-3</v>
      </c>
      <c r="D54">
        <v>9.0980000000000008</v>
      </c>
      <c r="E54">
        <v>1.8864999999999999E-3</v>
      </c>
      <c r="F54">
        <f t="shared" si="0"/>
        <v>1.0018864999999999</v>
      </c>
      <c r="H54">
        <v>9.0980000000000008</v>
      </c>
      <c r="I54" s="2">
        <v>1.7237000000000001E-3</v>
      </c>
      <c r="J54" s="2">
        <f t="shared" si="1"/>
        <v>2.0017236999999999</v>
      </c>
      <c r="K54" s="2"/>
      <c r="L54">
        <v>9.0980000000000008</v>
      </c>
      <c r="M54" s="2">
        <v>1.8552E-3</v>
      </c>
      <c r="N54" s="2">
        <f t="shared" si="2"/>
        <v>3.0018552000000001</v>
      </c>
      <c r="P54">
        <v>9.0980000000000008</v>
      </c>
      <c r="Q54" s="2">
        <v>1.2388E-3</v>
      </c>
      <c r="R54" s="2">
        <f t="shared" si="3"/>
        <v>4.0012388000000003</v>
      </c>
      <c r="T54">
        <v>9.0980000000000008</v>
      </c>
      <c r="U54" s="2">
        <v>0</v>
      </c>
      <c r="W54">
        <v>9.0980000000000008</v>
      </c>
      <c r="X54" s="2">
        <v>0</v>
      </c>
      <c r="Y54" s="2">
        <f t="shared" si="4"/>
        <v>1</v>
      </c>
      <c r="AA54">
        <v>9.0980000000000008</v>
      </c>
      <c r="AB54" s="2">
        <v>0</v>
      </c>
      <c r="AC54" s="2">
        <f t="shared" si="5"/>
        <v>2</v>
      </c>
      <c r="AE54">
        <v>9.0980000000000008</v>
      </c>
      <c r="AF54" s="2">
        <v>0</v>
      </c>
      <c r="AG54" s="2">
        <f t="shared" si="6"/>
        <v>3</v>
      </c>
      <c r="AI54">
        <v>9.0980000000000008</v>
      </c>
      <c r="AJ54" s="2">
        <v>0</v>
      </c>
      <c r="AK54" s="2">
        <f t="shared" si="7"/>
        <v>4</v>
      </c>
    </row>
    <row r="55" spans="1:37" x14ac:dyDescent="0.25">
      <c r="A55">
        <v>9.4160000000000004</v>
      </c>
      <c r="B55" s="2">
        <v>3.0195999999999999E-3</v>
      </c>
      <c r="D55">
        <v>9.4160000000000004</v>
      </c>
      <c r="E55">
        <v>2.2277E-3</v>
      </c>
      <c r="F55">
        <f t="shared" si="0"/>
        <v>1.0022276999999999</v>
      </c>
      <c r="H55">
        <v>9.4160000000000004</v>
      </c>
      <c r="I55" s="2">
        <v>2.4356999999999998E-3</v>
      </c>
      <c r="J55" s="2">
        <f t="shared" si="1"/>
        <v>2.0024356999999999</v>
      </c>
      <c r="K55" s="2"/>
      <c r="L55">
        <v>9.4160000000000004</v>
      </c>
      <c r="M55" s="2">
        <v>2.1293000000000002E-3</v>
      </c>
      <c r="N55" s="2">
        <f t="shared" si="2"/>
        <v>3.0021293</v>
      </c>
      <c r="P55">
        <v>9.4160000000000004</v>
      </c>
      <c r="Q55" s="2">
        <v>1.5711E-3</v>
      </c>
      <c r="R55" s="2">
        <f t="shared" si="3"/>
        <v>4.0015710999999996</v>
      </c>
      <c r="T55">
        <v>9.4160000000000004</v>
      </c>
      <c r="U55" s="2">
        <v>0</v>
      </c>
      <c r="W55">
        <v>9.4160000000000004</v>
      </c>
      <c r="X55" s="2">
        <v>0</v>
      </c>
      <c r="Y55" s="2">
        <f t="shared" si="4"/>
        <v>1</v>
      </c>
      <c r="AA55">
        <v>9.4160000000000004</v>
      </c>
      <c r="AB55" s="2">
        <v>0</v>
      </c>
      <c r="AC55" s="2">
        <f t="shared" si="5"/>
        <v>2</v>
      </c>
      <c r="AE55">
        <v>9.4160000000000004</v>
      </c>
      <c r="AF55" s="2">
        <v>0</v>
      </c>
      <c r="AG55" s="2">
        <f t="shared" si="6"/>
        <v>3</v>
      </c>
      <c r="AI55">
        <v>9.4160000000000004</v>
      </c>
      <c r="AJ55" s="2">
        <v>0</v>
      </c>
      <c r="AK55" s="2">
        <f t="shared" si="7"/>
        <v>4</v>
      </c>
    </row>
    <row r="56" spans="1:37" x14ac:dyDescent="0.25">
      <c r="A56">
        <v>9.7729999999999997</v>
      </c>
      <c r="B56" s="2">
        <v>1.9605999999999998E-3</v>
      </c>
      <c r="D56">
        <v>9.7729999999999997</v>
      </c>
      <c r="E56">
        <v>1.5058000000000001E-3</v>
      </c>
      <c r="F56">
        <f t="shared" si="0"/>
        <v>1.0015057999999999</v>
      </c>
      <c r="H56">
        <v>9.7729999999999997</v>
      </c>
      <c r="I56" s="2">
        <v>1.7736E-3</v>
      </c>
      <c r="J56" s="2">
        <f t="shared" si="1"/>
        <v>2.0017735999999999</v>
      </c>
      <c r="K56" s="2"/>
      <c r="L56">
        <v>9.7729999999999997</v>
      </c>
      <c r="M56" s="2">
        <v>1.4086000000000001E-3</v>
      </c>
      <c r="N56" s="2">
        <f t="shared" si="2"/>
        <v>3.0014086</v>
      </c>
      <c r="P56">
        <v>9.7729999999999997</v>
      </c>
      <c r="Q56" s="2">
        <v>1.0372000000000001E-3</v>
      </c>
      <c r="R56" s="2">
        <f t="shared" si="3"/>
        <v>4.0010371999999998</v>
      </c>
      <c r="T56">
        <v>9.7729999999999997</v>
      </c>
      <c r="U56" s="2">
        <v>0</v>
      </c>
      <c r="W56">
        <v>9.7729999999999997</v>
      </c>
      <c r="X56" s="2">
        <v>0</v>
      </c>
      <c r="Y56" s="2">
        <f t="shared" si="4"/>
        <v>1</v>
      </c>
      <c r="AA56">
        <v>9.7729999999999997</v>
      </c>
      <c r="AB56" s="2">
        <v>0</v>
      </c>
      <c r="AC56" s="2">
        <f t="shared" si="5"/>
        <v>2</v>
      </c>
      <c r="AE56">
        <v>9.7729999999999997</v>
      </c>
      <c r="AF56" s="2">
        <v>0</v>
      </c>
      <c r="AG56" s="2">
        <f t="shared" si="6"/>
        <v>3</v>
      </c>
      <c r="AI56">
        <v>9.7729999999999997</v>
      </c>
      <c r="AJ56" s="2">
        <v>0</v>
      </c>
      <c r="AK56" s="2">
        <f t="shared" si="7"/>
        <v>4</v>
      </c>
    </row>
    <row r="57" spans="1:37" x14ac:dyDescent="0.25">
      <c r="A57">
        <v>10.131</v>
      </c>
      <c r="B57" s="2">
        <v>2.0761999999999998E-3</v>
      </c>
      <c r="D57">
        <v>10.131</v>
      </c>
      <c r="E57">
        <v>1.5874999999999999E-3</v>
      </c>
      <c r="F57">
        <f t="shared" si="0"/>
        <v>1.0015875000000001</v>
      </c>
      <c r="H57">
        <v>10.131</v>
      </c>
      <c r="I57" s="2">
        <v>1.8491E-3</v>
      </c>
      <c r="J57" s="2">
        <f t="shared" si="1"/>
        <v>2.0018490999999998</v>
      </c>
      <c r="K57" s="2"/>
      <c r="L57">
        <v>10.131</v>
      </c>
      <c r="M57" s="2">
        <v>1.4836000000000001E-3</v>
      </c>
      <c r="N57" s="2">
        <f t="shared" si="2"/>
        <v>3.0014835999999998</v>
      </c>
      <c r="P57">
        <v>10.131</v>
      </c>
      <c r="Q57" s="2">
        <v>1.1049E-3</v>
      </c>
      <c r="R57" s="2">
        <f t="shared" si="3"/>
        <v>4.0011048999999996</v>
      </c>
      <c r="T57">
        <v>10.131</v>
      </c>
      <c r="U57" s="2">
        <v>0</v>
      </c>
      <c r="W57">
        <v>10.131</v>
      </c>
      <c r="X57" s="2">
        <v>0</v>
      </c>
      <c r="Y57" s="2">
        <f t="shared" si="4"/>
        <v>1</v>
      </c>
      <c r="AA57">
        <v>10.131</v>
      </c>
      <c r="AB57" s="2">
        <v>0</v>
      </c>
      <c r="AC57" s="2">
        <f t="shared" si="5"/>
        <v>2</v>
      </c>
      <c r="AE57">
        <v>10.131</v>
      </c>
      <c r="AF57" s="2">
        <v>0</v>
      </c>
      <c r="AG57" s="2">
        <f t="shared" si="6"/>
        <v>3</v>
      </c>
      <c r="AI57">
        <v>10.131</v>
      </c>
      <c r="AJ57" s="2">
        <v>0</v>
      </c>
      <c r="AK57" s="2">
        <f t="shared" si="7"/>
        <v>4</v>
      </c>
    </row>
    <row r="58" spans="1:37" x14ac:dyDescent="0.25">
      <c r="A58">
        <v>10.488</v>
      </c>
      <c r="B58" s="2">
        <v>1.9654999999999998E-3</v>
      </c>
      <c r="D58">
        <v>10.488</v>
      </c>
      <c r="E58">
        <v>1.4955999999999999E-3</v>
      </c>
      <c r="F58">
        <f t="shared" si="0"/>
        <v>1.0014955999999999</v>
      </c>
      <c r="H58">
        <v>10.488</v>
      </c>
      <c r="I58" s="2">
        <v>1.7409000000000001E-3</v>
      </c>
      <c r="J58" s="2">
        <f t="shared" si="1"/>
        <v>2.0017409000000002</v>
      </c>
      <c r="K58" s="2"/>
      <c r="L58">
        <v>10.488</v>
      </c>
      <c r="M58" s="2">
        <v>1.4017999999999999E-3</v>
      </c>
      <c r="N58" s="2">
        <f t="shared" si="2"/>
        <v>3.0014018</v>
      </c>
      <c r="P58">
        <v>10.488</v>
      </c>
      <c r="Q58" s="2">
        <v>1.0361999999999999E-3</v>
      </c>
      <c r="R58" s="2">
        <f t="shared" si="3"/>
        <v>4.0010361999999997</v>
      </c>
      <c r="T58">
        <v>10.488</v>
      </c>
      <c r="U58" s="2">
        <v>0</v>
      </c>
      <c r="W58">
        <v>10.488</v>
      </c>
      <c r="X58" s="2">
        <v>0</v>
      </c>
      <c r="Y58" s="2">
        <f t="shared" si="4"/>
        <v>1</v>
      </c>
      <c r="AA58">
        <v>10.488</v>
      </c>
      <c r="AB58" s="2">
        <v>0</v>
      </c>
      <c r="AC58" s="2">
        <f t="shared" si="5"/>
        <v>2</v>
      </c>
      <c r="AE58">
        <v>10.488</v>
      </c>
      <c r="AF58" s="2">
        <v>0</v>
      </c>
      <c r="AG58" s="2">
        <f t="shared" si="6"/>
        <v>3</v>
      </c>
      <c r="AI58">
        <v>10.488</v>
      </c>
      <c r="AJ58" s="2">
        <v>0</v>
      </c>
      <c r="AK58" s="2">
        <f t="shared" si="7"/>
        <v>4</v>
      </c>
    </row>
    <row r="59" spans="1:37" x14ac:dyDescent="0.25">
      <c r="A59">
        <v>10.885</v>
      </c>
      <c r="B59" s="2">
        <v>1.5858999999999999E-3</v>
      </c>
      <c r="D59">
        <v>10.885</v>
      </c>
      <c r="E59">
        <v>1.1969000000000001E-3</v>
      </c>
      <c r="F59">
        <f t="shared" si="0"/>
        <v>1.0011969000000001</v>
      </c>
      <c r="H59">
        <v>10.885</v>
      </c>
      <c r="I59" s="2">
        <v>1.3875999999999999E-3</v>
      </c>
      <c r="J59" s="2">
        <f t="shared" si="1"/>
        <v>2.0013876000000002</v>
      </c>
      <c r="K59" s="2"/>
      <c r="L59">
        <v>10.885</v>
      </c>
      <c r="M59" s="2">
        <v>1.1234999999999999E-3</v>
      </c>
      <c r="N59" s="2">
        <f t="shared" si="2"/>
        <v>3.0011234999999998</v>
      </c>
      <c r="P59">
        <v>10.885</v>
      </c>
      <c r="Q59" s="2">
        <v>8.2755999999999997E-4</v>
      </c>
      <c r="R59" s="2">
        <f t="shared" si="3"/>
        <v>4.0008275600000003</v>
      </c>
      <c r="T59">
        <v>10.885</v>
      </c>
      <c r="U59" s="2">
        <v>0</v>
      </c>
      <c r="W59">
        <v>10.885</v>
      </c>
      <c r="X59" s="2">
        <v>0</v>
      </c>
      <c r="Y59" s="2">
        <f t="shared" si="4"/>
        <v>1</v>
      </c>
      <c r="AA59">
        <v>10.885</v>
      </c>
      <c r="AB59" s="2">
        <v>0</v>
      </c>
      <c r="AC59" s="2">
        <f t="shared" si="5"/>
        <v>2</v>
      </c>
      <c r="AE59">
        <v>10.885</v>
      </c>
      <c r="AF59" s="2">
        <v>0</v>
      </c>
      <c r="AG59" s="2">
        <f t="shared" si="6"/>
        <v>3</v>
      </c>
      <c r="AI59">
        <v>10.885</v>
      </c>
      <c r="AJ59" s="2">
        <v>0</v>
      </c>
      <c r="AK59" s="2">
        <f t="shared" si="7"/>
        <v>4</v>
      </c>
    </row>
    <row r="60" spans="1:37" x14ac:dyDescent="0.25">
      <c r="A60">
        <v>11.282999999999999</v>
      </c>
      <c r="B60" s="2">
        <v>1.5616E-3</v>
      </c>
      <c r="D60">
        <v>11.282999999999999</v>
      </c>
      <c r="E60">
        <v>1.1819000000000001E-3</v>
      </c>
      <c r="F60">
        <f t="shared" si="0"/>
        <v>1.0011819</v>
      </c>
      <c r="H60">
        <v>11.282999999999999</v>
      </c>
      <c r="I60" s="2">
        <v>1.3621E-3</v>
      </c>
      <c r="J60" s="2">
        <f t="shared" si="1"/>
        <v>2.0013621000000001</v>
      </c>
      <c r="K60" s="2"/>
      <c r="L60">
        <v>11.282999999999999</v>
      </c>
      <c r="M60" s="2">
        <v>1.1169000000000001E-3</v>
      </c>
      <c r="N60" s="2">
        <f t="shared" si="2"/>
        <v>3.0011169</v>
      </c>
      <c r="P60">
        <v>11.282999999999999</v>
      </c>
      <c r="Q60" s="2">
        <v>8.1687000000000003E-4</v>
      </c>
      <c r="R60" s="2">
        <f t="shared" si="3"/>
        <v>4.0008168700000004</v>
      </c>
      <c r="T60">
        <v>11.282999999999999</v>
      </c>
      <c r="U60" s="2">
        <v>0</v>
      </c>
      <c r="W60">
        <v>11.282999999999999</v>
      </c>
      <c r="X60" s="2">
        <v>0</v>
      </c>
      <c r="Y60" s="2">
        <f t="shared" si="4"/>
        <v>1</v>
      </c>
      <c r="AA60">
        <v>11.282999999999999</v>
      </c>
      <c r="AB60" s="2">
        <v>0</v>
      </c>
      <c r="AC60" s="2">
        <f t="shared" si="5"/>
        <v>2</v>
      </c>
      <c r="AE60">
        <v>11.282999999999999</v>
      </c>
      <c r="AF60" s="2">
        <v>0</v>
      </c>
      <c r="AG60" s="2">
        <f t="shared" si="6"/>
        <v>3</v>
      </c>
      <c r="AI60">
        <v>11.282999999999999</v>
      </c>
      <c r="AJ60" s="2">
        <v>0</v>
      </c>
      <c r="AK60" s="2">
        <f t="shared" si="7"/>
        <v>4</v>
      </c>
    </row>
    <row r="61" spans="1:37" x14ac:dyDescent="0.25">
      <c r="A61">
        <v>11.68</v>
      </c>
      <c r="B61" s="2">
        <v>1.7416E-3</v>
      </c>
      <c r="D61">
        <v>11.68</v>
      </c>
      <c r="E61">
        <v>1.3634999999999999E-3</v>
      </c>
      <c r="F61">
        <f t="shared" si="0"/>
        <v>1.0013635000000001</v>
      </c>
      <c r="H61">
        <v>11.68</v>
      </c>
      <c r="I61" s="2">
        <v>1.5165000000000001E-3</v>
      </c>
      <c r="J61" s="2">
        <f t="shared" si="1"/>
        <v>2.0015165000000001</v>
      </c>
      <c r="K61" s="2"/>
      <c r="L61">
        <v>11.68</v>
      </c>
      <c r="M61" s="2">
        <v>1.3109E-3</v>
      </c>
      <c r="N61" s="2">
        <f t="shared" si="2"/>
        <v>3.0013109</v>
      </c>
      <c r="P61">
        <v>11.68</v>
      </c>
      <c r="Q61" s="2">
        <v>9.7168999999999999E-4</v>
      </c>
      <c r="R61" s="2">
        <f t="shared" si="3"/>
        <v>4.0009716900000001</v>
      </c>
      <c r="T61">
        <v>11.68</v>
      </c>
      <c r="U61" s="2">
        <v>0</v>
      </c>
      <c r="W61">
        <v>11.68</v>
      </c>
      <c r="X61" s="2">
        <v>0</v>
      </c>
      <c r="Y61" s="2">
        <f t="shared" si="4"/>
        <v>1</v>
      </c>
      <c r="AA61">
        <v>11.68</v>
      </c>
      <c r="AB61" s="2">
        <v>0</v>
      </c>
      <c r="AC61" s="2">
        <f t="shared" si="5"/>
        <v>2</v>
      </c>
      <c r="AE61">
        <v>11.68</v>
      </c>
      <c r="AF61" s="2">
        <v>0</v>
      </c>
      <c r="AG61" s="2">
        <f t="shared" si="6"/>
        <v>3</v>
      </c>
      <c r="AI61">
        <v>11.68</v>
      </c>
      <c r="AJ61" s="2">
        <v>0</v>
      </c>
      <c r="AK61" s="2">
        <f t="shared" si="7"/>
        <v>4</v>
      </c>
    </row>
    <row r="62" spans="1:37" x14ac:dyDescent="0.25">
      <c r="A62">
        <v>12.117000000000001</v>
      </c>
      <c r="B62" s="2">
        <v>1.5459E-3</v>
      </c>
      <c r="D62">
        <v>12.117000000000001</v>
      </c>
      <c r="E62">
        <v>1.2057000000000001E-3</v>
      </c>
      <c r="F62">
        <f t="shared" si="0"/>
        <v>1.0012057000000001</v>
      </c>
      <c r="H62">
        <v>12.117000000000001</v>
      </c>
      <c r="I62" s="2">
        <v>1.3864999999999999E-3</v>
      </c>
      <c r="J62" s="2">
        <f t="shared" si="1"/>
        <v>2.0013865000000002</v>
      </c>
      <c r="K62" s="2"/>
      <c r="L62">
        <v>12.117000000000001</v>
      </c>
      <c r="M62" s="2">
        <v>1.163E-3</v>
      </c>
      <c r="N62" s="2">
        <f t="shared" si="2"/>
        <v>3.001163</v>
      </c>
      <c r="P62">
        <v>12.117000000000001</v>
      </c>
      <c r="Q62" s="2">
        <v>8.5486000000000004E-4</v>
      </c>
      <c r="R62" s="2">
        <f t="shared" si="3"/>
        <v>4.0008548599999996</v>
      </c>
      <c r="T62">
        <v>12.117000000000001</v>
      </c>
      <c r="U62" s="2">
        <v>0</v>
      </c>
      <c r="W62">
        <v>12.117000000000001</v>
      </c>
      <c r="X62" s="2">
        <v>0</v>
      </c>
      <c r="Y62" s="2">
        <f t="shared" si="4"/>
        <v>1</v>
      </c>
      <c r="AA62">
        <v>12.117000000000001</v>
      </c>
      <c r="AB62" s="2">
        <v>0</v>
      </c>
      <c r="AC62" s="2">
        <f t="shared" si="5"/>
        <v>2</v>
      </c>
      <c r="AE62">
        <v>12.117000000000001</v>
      </c>
      <c r="AF62" s="2">
        <v>0</v>
      </c>
      <c r="AG62" s="2">
        <f t="shared" si="6"/>
        <v>3</v>
      </c>
      <c r="AI62">
        <v>12.117000000000001</v>
      </c>
      <c r="AJ62" s="2">
        <v>0</v>
      </c>
      <c r="AK62" s="2">
        <f t="shared" si="7"/>
        <v>4</v>
      </c>
    </row>
    <row r="63" spans="1:37" x14ac:dyDescent="0.25">
      <c r="A63">
        <v>12.554</v>
      </c>
      <c r="B63" s="2">
        <v>1.5939000000000001E-3</v>
      </c>
      <c r="D63">
        <v>12.554</v>
      </c>
      <c r="E63">
        <v>1.2333000000000001E-3</v>
      </c>
      <c r="F63">
        <f t="shared" si="0"/>
        <v>1.0012333</v>
      </c>
      <c r="H63">
        <v>12.554</v>
      </c>
      <c r="I63" s="2">
        <v>1.4084E-3</v>
      </c>
      <c r="J63" s="2">
        <f t="shared" si="1"/>
        <v>2.0014083999999999</v>
      </c>
      <c r="K63" s="2"/>
      <c r="L63">
        <v>12.554</v>
      </c>
      <c r="M63" s="2">
        <v>1.1892000000000001E-3</v>
      </c>
      <c r="N63" s="2">
        <f t="shared" si="2"/>
        <v>3.0011891999999998</v>
      </c>
      <c r="P63">
        <v>12.554</v>
      </c>
      <c r="Q63" s="2">
        <v>8.7701999999999995E-4</v>
      </c>
      <c r="R63" s="2">
        <f t="shared" si="3"/>
        <v>4.0008770199999999</v>
      </c>
      <c r="T63">
        <v>12.554</v>
      </c>
      <c r="U63" s="2">
        <v>0</v>
      </c>
      <c r="W63">
        <v>12.554</v>
      </c>
      <c r="X63" s="2">
        <v>0</v>
      </c>
      <c r="Y63" s="2">
        <f t="shared" si="4"/>
        <v>1</v>
      </c>
      <c r="AA63">
        <v>12.554</v>
      </c>
      <c r="AB63" s="2">
        <v>0</v>
      </c>
      <c r="AC63" s="2">
        <f t="shared" si="5"/>
        <v>2</v>
      </c>
      <c r="AE63">
        <v>12.554</v>
      </c>
      <c r="AF63" s="2">
        <v>0</v>
      </c>
      <c r="AG63" s="2">
        <f t="shared" si="6"/>
        <v>3</v>
      </c>
      <c r="AI63">
        <v>12.554</v>
      </c>
      <c r="AJ63" s="2">
        <v>0</v>
      </c>
      <c r="AK63" s="2">
        <f t="shared" si="7"/>
        <v>4</v>
      </c>
    </row>
    <row r="64" spans="1:37" x14ac:dyDescent="0.25">
      <c r="A64">
        <v>12.991</v>
      </c>
      <c r="B64" s="2">
        <v>1.194E-3</v>
      </c>
      <c r="D64">
        <v>12.991</v>
      </c>
      <c r="E64">
        <v>9.2298E-4</v>
      </c>
      <c r="F64">
        <f t="shared" si="0"/>
        <v>1.0009229799999999</v>
      </c>
      <c r="H64">
        <v>12.991</v>
      </c>
      <c r="I64" s="2">
        <v>1.0560000000000001E-3</v>
      </c>
      <c r="J64" s="2">
        <f t="shared" si="1"/>
        <v>2.0010560000000002</v>
      </c>
      <c r="K64" s="2"/>
      <c r="L64">
        <v>12.991</v>
      </c>
      <c r="M64" s="2">
        <v>8.9351999999999997E-4</v>
      </c>
      <c r="N64" s="2">
        <f t="shared" si="2"/>
        <v>3.00089352</v>
      </c>
      <c r="P64">
        <v>12.991</v>
      </c>
      <c r="Q64" s="2">
        <v>6.5176000000000003E-4</v>
      </c>
      <c r="R64" s="2">
        <f t="shared" si="3"/>
        <v>4.0006517600000002</v>
      </c>
      <c r="T64">
        <v>12.991</v>
      </c>
      <c r="U64" s="2">
        <v>5.0875000000000003E-5</v>
      </c>
      <c r="W64">
        <v>12.991</v>
      </c>
      <c r="X64" s="2">
        <v>0</v>
      </c>
      <c r="Y64" s="2">
        <f t="shared" si="4"/>
        <v>1</v>
      </c>
      <c r="AA64">
        <v>12.991</v>
      </c>
      <c r="AB64" s="2">
        <v>0</v>
      </c>
      <c r="AC64" s="2">
        <f t="shared" si="5"/>
        <v>2</v>
      </c>
      <c r="AE64">
        <v>12.991</v>
      </c>
      <c r="AF64" s="2">
        <v>0</v>
      </c>
      <c r="AG64" s="2">
        <f t="shared" si="6"/>
        <v>3</v>
      </c>
      <c r="AI64">
        <v>12.991</v>
      </c>
      <c r="AJ64" s="2">
        <v>0</v>
      </c>
      <c r="AK64" s="2">
        <f t="shared" si="7"/>
        <v>4</v>
      </c>
    </row>
    <row r="65" spans="1:37" x14ac:dyDescent="0.25">
      <c r="A65">
        <v>13.467000000000001</v>
      </c>
      <c r="B65" s="2">
        <v>1.0349000000000001E-3</v>
      </c>
      <c r="D65">
        <v>13.467000000000001</v>
      </c>
      <c r="E65">
        <v>7.9202000000000005E-4</v>
      </c>
      <c r="F65">
        <f t="shared" si="0"/>
        <v>1.00079202</v>
      </c>
      <c r="H65">
        <v>13.467000000000001</v>
      </c>
      <c r="I65" s="2">
        <v>9.0132999999999999E-4</v>
      </c>
      <c r="J65" s="2">
        <f t="shared" si="1"/>
        <v>2.00090133</v>
      </c>
      <c r="K65" s="2"/>
      <c r="L65">
        <v>13.467000000000001</v>
      </c>
      <c r="M65" s="2">
        <v>7.6685000000000002E-4</v>
      </c>
      <c r="N65" s="2">
        <f t="shared" si="2"/>
        <v>3.0007668500000002</v>
      </c>
      <c r="P65">
        <v>13.467000000000001</v>
      </c>
      <c r="Q65" s="2">
        <v>5.5960999999999999E-4</v>
      </c>
      <c r="R65" s="2">
        <f t="shared" si="3"/>
        <v>4.0005596099999998</v>
      </c>
      <c r="T65">
        <v>13.467000000000001</v>
      </c>
      <c r="U65" s="2">
        <v>7.7510999999999997E-5</v>
      </c>
      <c r="W65">
        <v>13.467000000000001</v>
      </c>
      <c r="X65" s="2">
        <v>0</v>
      </c>
      <c r="Y65" s="2">
        <f t="shared" si="4"/>
        <v>1</v>
      </c>
      <c r="AA65">
        <v>13.467000000000001</v>
      </c>
      <c r="AB65" s="2">
        <v>0</v>
      </c>
      <c r="AC65" s="2">
        <f t="shared" si="5"/>
        <v>2</v>
      </c>
      <c r="AE65">
        <v>13.467000000000001</v>
      </c>
      <c r="AF65" s="2">
        <v>0</v>
      </c>
      <c r="AG65" s="2">
        <f t="shared" si="6"/>
        <v>3</v>
      </c>
      <c r="AI65">
        <v>13.467000000000001</v>
      </c>
      <c r="AJ65" s="2">
        <v>0</v>
      </c>
      <c r="AK65" s="2">
        <f t="shared" si="7"/>
        <v>4</v>
      </c>
    </row>
    <row r="66" spans="1:37" x14ac:dyDescent="0.25">
      <c r="A66">
        <v>13.944000000000001</v>
      </c>
      <c r="B66" s="2">
        <v>1.1601000000000001E-3</v>
      </c>
      <c r="D66">
        <v>13.944000000000001</v>
      </c>
      <c r="E66">
        <v>8.8920000000000004E-4</v>
      </c>
      <c r="F66">
        <f t="shared" si="0"/>
        <v>1.0008892</v>
      </c>
      <c r="H66">
        <v>13.944000000000001</v>
      </c>
      <c r="I66" s="2">
        <v>1.0166999999999999E-3</v>
      </c>
      <c r="J66" s="2">
        <f t="shared" si="1"/>
        <v>2.0010167000000001</v>
      </c>
      <c r="K66" s="2"/>
      <c r="L66">
        <v>13.944000000000001</v>
      </c>
      <c r="M66" s="2">
        <v>8.6583000000000005E-4</v>
      </c>
      <c r="N66" s="2">
        <f t="shared" si="2"/>
        <v>3.00086583</v>
      </c>
      <c r="P66">
        <v>13.944000000000001</v>
      </c>
      <c r="Q66" s="2">
        <v>6.2304000000000005E-4</v>
      </c>
      <c r="R66" s="2">
        <f t="shared" si="3"/>
        <v>4.0006230399999998</v>
      </c>
      <c r="T66">
        <v>13.944000000000001</v>
      </c>
      <c r="U66" s="2">
        <v>5.5481E-5</v>
      </c>
      <c r="W66">
        <v>13.944000000000001</v>
      </c>
      <c r="X66" s="2">
        <v>0</v>
      </c>
      <c r="Y66" s="2">
        <f t="shared" si="4"/>
        <v>1</v>
      </c>
      <c r="AA66">
        <v>13.944000000000001</v>
      </c>
      <c r="AB66" s="2">
        <v>0</v>
      </c>
      <c r="AC66" s="2">
        <f t="shared" si="5"/>
        <v>2</v>
      </c>
      <c r="AE66">
        <v>13.944000000000001</v>
      </c>
      <c r="AF66" s="2">
        <v>0</v>
      </c>
      <c r="AG66" s="2">
        <f t="shared" si="6"/>
        <v>3</v>
      </c>
      <c r="AI66">
        <v>13.944000000000001</v>
      </c>
      <c r="AJ66" s="2">
        <v>0</v>
      </c>
      <c r="AK66" s="2">
        <f t="shared" si="7"/>
        <v>4</v>
      </c>
    </row>
    <row r="67" spans="1:37" x14ac:dyDescent="0.25">
      <c r="A67">
        <v>14.46</v>
      </c>
      <c r="B67" s="2">
        <v>9.2641000000000002E-4</v>
      </c>
      <c r="D67">
        <v>14.46</v>
      </c>
      <c r="E67">
        <v>7.0105000000000005E-4</v>
      </c>
      <c r="F67">
        <f t="shared" si="0"/>
        <v>1.00070105</v>
      </c>
      <c r="H67">
        <v>14.46</v>
      </c>
      <c r="I67" s="2">
        <v>8.0039E-4</v>
      </c>
      <c r="J67" s="2">
        <f t="shared" si="1"/>
        <v>2.0008003900000002</v>
      </c>
      <c r="K67" s="2"/>
      <c r="L67">
        <v>14.46</v>
      </c>
      <c r="M67" s="2">
        <v>6.8488000000000002E-4</v>
      </c>
      <c r="N67" s="2">
        <f t="shared" si="2"/>
        <v>3.0006848800000001</v>
      </c>
      <c r="P67">
        <v>14.46</v>
      </c>
      <c r="Q67" s="2">
        <v>4.8827000000000001E-4</v>
      </c>
      <c r="R67" s="2">
        <f t="shared" si="3"/>
        <v>4.00048827</v>
      </c>
      <c r="T67">
        <v>14.46</v>
      </c>
      <c r="U67" s="2">
        <v>4.0892000000000001E-5</v>
      </c>
      <c r="W67">
        <v>14.46</v>
      </c>
      <c r="X67" s="2">
        <v>0</v>
      </c>
      <c r="Y67" s="2">
        <f t="shared" si="4"/>
        <v>1</v>
      </c>
      <c r="AA67">
        <v>14.46</v>
      </c>
      <c r="AB67" s="2">
        <v>0</v>
      </c>
      <c r="AC67" s="2">
        <f t="shared" si="5"/>
        <v>2</v>
      </c>
      <c r="AE67">
        <v>14.46</v>
      </c>
      <c r="AF67" s="2">
        <v>0</v>
      </c>
      <c r="AG67" s="2">
        <f t="shared" si="6"/>
        <v>3</v>
      </c>
      <c r="AI67">
        <v>14.46</v>
      </c>
      <c r="AJ67" s="2">
        <v>0</v>
      </c>
      <c r="AK67" s="2">
        <f t="shared" si="7"/>
        <v>4</v>
      </c>
    </row>
    <row r="68" spans="1:37" x14ac:dyDescent="0.25">
      <c r="A68">
        <v>14.977</v>
      </c>
      <c r="B68" s="2">
        <v>8.1187000000000002E-4</v>
      </c>
      <c r="D68">
        <v>14.977</v>
      </c>
      <c r="E68">
        <v>6.1634000000000005E-4</v>
      </c>
      <c r="F68">
        <f t="shared" si="0"/>
        <v>1.0006163400000001</v>
      </c>
      <c r="H68">
        <v>14.977</v>
      </c>
      <c r="I68" s="2">
        <v>6.9658000000000003E-4</v>
      </c>
      <c r="J68" s="2">
        <f t="shared" si="1"/>
        <v>2.0006965800000001</v>
      </c>
      <c r="K68" s="2"/>
      <c r="L68">
        <v>14.977</v>
      </c>
      <c r="M68" s="2">
        <v>6.0134999999999995E-4</v>
      </c>
      <c r="N68" s="2">
        <f t="shared" si="2"/>
        <v>3.0006013500000002</v>
      </c>
      <c r="P68">
        <v>14.977</v>
      </c>
      <c r="Q68" s="2">
        <v>4.3388999999999998E-4</v>
      </c>
      <c r="R68" s="2">
        <f t="shared" si="3"/>
        <v>4.00043389</v>
      </c>
      <c r="T68">
        <v>14.977</v>
      </c>
      <c r="U68" s="2">
        <v>9.2231999999999994E-5</v>
      </c>
      <c r="W68">
        <v>14.977</v>
      </c>
      <c r="X68" s="2">
        <v>0</v>
      </c>
      <c r="Y68" s="2">
        <f t="shared" si="4"/>
        <v>1</v>
      </c>
      <c r="AA68">
        <v>14.977</v>
      </c>
      <c r="AB68" s="2">
        <v>0</v>
      </c>
      <c r="AC68" s="2">
        <f t="shared" si="5"/>
        <v>2</v>
      </c>
      <c r="AE68">
        <v>14.977</v>
      </c>
      <c r="AF68" s="2">
        <v>0</v>
      </c>
      <c r="AG68" s="2">
        <f t="shared" si="6"/>
        <v>3</v>
      </c>
      <c r="AI68">
        <v>14.977</v>
      </c>
      <c r="AJ68" s="2">
        <v>0</v>
      </c>
      <c r="AK68" s="2">
        <f t="shared" si="7"/>
        <v>4</v>
      </c>
    </row>
    <row r="69" spans="1:37" x14ac:dyDescent="0.25">
      <c r="A69">
        <v>15.532999999999999</v>
      </c>
      <c r="B69" s="2">
        <v>8.5344000000000001E-4</v>
      </c>
      <c r="D69">
        <v>15.532999999999999</v>
      </c>
      <c r="E69">
        <v>6.3002999999999996E-4</v>
      </c>
      <c r="F69">
        <f t="shared" si="0"/>
        <v>1.0006300299999999</v>
      </c>
      <c r="H69">
        <v>15.532999999999999</v>
      </c>
      <c r="I69" s="2">
        <v>7.0872000000000003E-4</v>
      </c>
      <c r="J69" s="2">
        <f t="shared" si="1"/>
        <v>2.00070872</v>
      </c>
      <c r="K69" s="2"/>
      <c r="L69">
        <v>15.532999999999999</v>
      </c>
      <c r="M69" s="2">
        <v>6.4793000000000001E-4</v>
      </c>
      <c r="N69" s="2">
        <f t="shared" si="2"/>
        <v>3.00064793</v>
      </c>
      <c r="P69">
        <v>15.532999999999999</v>
      </c>
      <c r="Q69" s="2">
        <v>5.3434999999999995E-4</v>
      </c>
      <c r="R69" s="2">
        <f t="shared" si="3"/>
        <v>4.0005343499999997</v>
      </c>
      <c r="T69">
        <v>15.532999999999999</v>
      </c>
      <c r="U69" s="2">
        <v>5.1136E-5</v>
      </c>
      <c r="W69">
        <v>15.532999999999999</v>
      </c>
      <c r="X69" s="2">
        <v>0</v>
      </c>
      <c r="Y69" s="2">
        <f t="shared" si="4"/>
        <v>1</v>
      </c>
      <c r="AA69">
        <v>15.532999999999999</v>
      </c>
      <c r="AB69" s="2">
        <v>0</v>
      </c>
      <c r="AC69" s="2">
        <f t="shared" si="5"/>
        <v>2</v>
      </c>
      <c r="AE69">
        <v>15.532999999999999</v>
      </c>
      <c r="AF69" s="2">
        <v>0</v>
      </c>
      <c r="AG69" s="2">
        <f t="shared" si="6"/>
        <v>3</v>
      </c>
      <c r="AI69">
        <v>15.532999999999999</v>
      </c>
      <c r="AJ69" s="2">
        <v>0</v>
      </c>
      <c r="AK69" s="2">
        <f t="shared" si="7"/>
        <v>4</v>
      </c>
    </row>
    <row r="70" spans="1:37" x14ac:dyDescent="0.25">
      <c r="A70">
        <v>16.088999999999999</v>
      </c>
      <c r="B70" s="2">
        <v>1.0721999999999999E-3</v>
      </c>
      <c r="D70">
        <v>16.088999999999999</v>
      </c>
      <c r="E70">
        <v>9.0950999999999998E-4</v>
      </c>
      <c r="F70">
        <f t="shared" ref="F70:F117" si="8">E70+1</f>
        <v>1.0009095100000001</v>
      </c>
      <c r="H70">
        <v>16.088999999999999</v>
      </c>
      <c r="I70" s="2">
        <v>9.1261999999999995E-4</v>
      </c>
      <c r="J70" s="2">
        <f t="shared" ref="J70:J117" si="9">I70+2</f>
        <v>2.0009126199999998</v>
      </c>
      <c r="K70" s="2"/>
      <c r="L70">
        <v>16.088999999999999</v>
      </c>
      <c r="M70" s="2">
        <v>9.5067000000000003E-4</v>
      </c>
      <c r="N70" s="2">
        <f t="shared" ref="N70:N117" si="10">M70+3</f>
        <v>3.0009506699999999</v>
      </c>
      <c r="P70">
        <v>16.088999999999999</v>
      </c>
      <c r="Q70" s="2">
        <v>8.9519999999999997E-4</v>
      </c>
      <c r="R70" s="2">
        <f t="shared" ref="R70:R117" si="11">Q70+4</f>
        <v>4.0008952000000004</v>
      </c>
      <c r="T70">
        <v>16.088999999999999</v>
      </c>
      <c r="U70" s="2">
        <v>7.8579999999999996E-5</v>
      </c>
      <c r="W70">
        <v>16.088999999999999</v>
      </c>
      <c r="X70" s="2">
        <v>0</v>
      </c>
      <c r="Y70" s="2">
        <f t="shared" ref="Y70:Y117" si="12">X70+1</f>
        <v>1</v>
      </c>
      <c r="AA70">
        <v>16.088999999999999</v>
      </c>
      <c r="AB70" s="2">
        <v>0</v>
      </c>
      <c r="AC70" s="2">
        <f t="shared" ref="AC70:AC117" si="13">AB70+2</f>
        <v>2</v>
      </c>
      <c r="AE70">
        <v>16.088999999999999</v>
      </c>
      <c r="AF70" s="2">
        <v>0</v>
      </c>
      <c r="AG70" s="2">
        <f t="shared" ref="AG70:AG117" si="14">AF70+3</f>
        <v>3</v>
      </c>
      <c r="AI70">
        <v>16.088999999999999</v>
      </c>
      <c r="AJ70" s="2">
        <v>0</v>
      </c>
      <c r="AK70" s="2">
        <f t="shared" ref="AK70:AK117" si="15">AJ70+4</f>
        <v>4</v>
      </c>
    </row>
    <row r="71" spans="1:37" x14ac:dyDescent="0.25">
      <c r="A71">
        <v>16.684999999999999</v>
      </c>
      <c r="B71" s="2">
        <v>9.6586999999999997E-4</v>
      </c>
      <c r="D71">
        <v>16.684999999999999</v>
      </c>
      <c r="E71">
        <v>9.4176999999999998E-4</v>
      </c>
      <c r="F71">
        <f t="shared" si="8"/>
        <v>1.0009417700000001</v>
      </c>
      <c r="H71">
        <v>16.684999999999999</v>
      </c>
      <c r="I71" s="2">
        <v>9.2157000000000003E-4</v>
      </c>
      <c r="J71" s="2">
        <f t="shared" si="9"/>
        <v>2.00092157</v>
      </c>
      <c r="K71" s="2"/>
      <c r="L71">
        <v>16.684999999999999</v>
      </c>
      <c r="M71" s="2">
        <v>8.9316999999999999E-4</v>
      </c>
      <c r="N71" s="2">
        <f t="shared" si="10"/>
        <v>3.0008931699999999</v>
      </c>
      <c r="P71">
        <v>16.684999999999999</v>
      </c>
      <c r="Q71" s="2">
        <v>8.0385999999999999E-4</v>
      </c>
      <c r="R71" s="2">
        <f t="shared" si="11"/>
        <v>4.0008038600000004</v>
      </c>
      <c r="T71">
        <v>16.684999999999999</v>
      </c>
      <c r="U71" s="2">
        <v>2.8102E-5</v>
      </c>
      <c r="W71">
        <v>16.684999999999999</v>
      </c>
      <c r="X71" s="2">
        <v>0</v>
      </c>
      <c r="Y71" s="2">
        <f t="shared" si="12"/>
        <v>1</v>
      </c>
      <c r="AA71">
        <v>16.684999999999999</v>
      </c>
      <c r="AB71" s="2">
        <v>0</v>
      </c>
      <c r="AC71" s="2">
        <f t="shared" si="13"/>
        <v>2</v>
      </c>
      <c r="AE71">
        <v>16.684999999999999</v>
      </c>
      <c r="AF71" s="2">
        <v>0</v>
      </c>
      <c r="AG71" s="2">
        <f t="shared" si="14"/>
        <v>3</v>
      </c>
      <c r="AI71">
        <v>16.684999999999999</v>
      </c>
      <c r="AJ71" s="2">
        <v>0</v>
      </c>
      <c r="AK71" s="2">
        <f t="shared" si="15"/>
        <v>4</v>
      </c>
    </row>
    <row r="72" spans="1:37" x14ac:dyDescent="0.25">
      <c r="A72">
        <v>17.280999999999999</v>
      </c>
      <c r="B72" s="2">
        <v>9.0426999999999999E-4</v>
      </c>
      <c r="D72">
        <v>17.280999999999999</v>
      </c>
      <c r="E72">
        <v>8.7706999999999998E-4</v>
      </c>
      <c r="F72">
        <f t="shared" si="8"/>
        <v>1.00087707</v>
      </c>
      <c r="H72">
        <v>17.280999999999999</v>
      </c>
      <c r="I72" s="2">
        <v>8.5446999999999997E-4</v>
      </c>
      <c r="J72" s="2">
        <f t="shared" si="9"/>
        <v>2.0008544700000002</v>
      </c>
      <c r="K72" s="2"/>
      <c r="L72">
        <v>17.280999999999999</v>
      </c>
      <c r="M72" s="2">
        <v>8.3396999999999996E-4</v>
      </c>
      <c r="N72" s="2">
        <f t="shared" si="10"/>
        <v>3.00083397</v>
      </c>
      <c r="P72">
        <v>17.280999999999999</v>
      </c>
      <c r="Q72" s="2">
        <v>7.4666000000000001E-4</v>
      </c>
      <c r="R72" s="2">
        <f t="shared" si="11"/>
        <v>4.0007466599999999</v>
      </c>
      <c r="T72">
        <v>17.280999999999999</v>
      </c>
      <c r="U72" s="2">
        <v>1.5401E-5</v>
      </c>
      <c r="W72">
        <v>17.280999999999999</v>
      </c>
      <c r="X72" s="2">
        <v>0</v>
      </c>
      <c r="Y72" s="2">
        <f t="shared" si="12"/>
        <v>1</v>
      </c>
      <c r="AA72">
        <v>17.280999999999999</v>
      </c>
      <c r="AB72" s="2">
        <v>0</v>
      </c>
      <c r="AC72" s="2">
        <f t="shared" si="13"/>
        <v>2</v>
      </c>
      <c r="AE72">
        <v>17.280999999999999</v>
      </c>
      <c r="AF72" s="2">
        <v>0</v>
      </c>
      <c r="AG72" s="2">
        <f t="shared" si="14"/>
        <v>3</v>
      </c>
      <c r="AI72">
        <v>17.280999999999999</v>
      </c>
      <c r="AJ72" s="2">
        <v>0</v>
      </c>
      <c r="AK72" s="2">
        <f t="shared" si="15"/>
        <v>4</v>
      </c>
    </row>
    <row r="73" spans="1:37" x14ac:dyDescent="0.25">
      <c r="A73">
        <v>17.916</v>
      </c>
      <c r="B73" s="2">
        <v>7.0257999999999996E-4</v>
      </c>
      <c r="D73">
        <v>17.916</v>
      </c>
      <c r="E73">
        <v>6.7865000000000004E-4</v>
      </c>
      <c r="F73">
        <f t="shared" si="8"/>
        <v>1.00067865</v>
      </c>
      <c r="H73">
        <v>17.916</v>
      </c>
      <c r="I73" s="2">
        <v>6.5987000000000001E-4</v>
      </c>
      <c r="J73" s="2">
        <f t="shared" si="9"/>
        <v>2.0006598699999998</v>
      </c>
      <c r="K73" s="2"/>
      <c r="L73">
        <v>17.916</v>
      </c>
      <c r="M73" s="2">
        <v>6.4561000000000002E-4</v>
      </c>
      <c r="N73" s="2">
        <f t="shared" si="10"/>
        <v>3.0006456099999999</v>
      </c>
      <c r="P73">
        <v>17.916</v>
      </c>
      <c r="Q73" s="2">
        <v>5.7698999999999999E-4</v>
      </c>
      <c r="R73" s="2">
        <f t="shared" si="11"/>
        <v>4.0005769899999999</v>
      </c>
      <c r="T73">
        <v>17.916</v>
      </c>
      <c r="U73" s="2">
        <v>4.6745000000000001E-5</v>
      </c>
      <c r="W73">
        <v>17.916</v>
      </c>
      <c r="X73" s="2">
        <v>0</v>
      </c>
      <c r="Y73" s="2">
        <f t="shared" si="12"/>
        <v>1</v>
      </c>
      <c r="AA73">
        <v>17.916</v>
      </c>
      <c r="AB73" s="2">
        <v>0</v>
      </c>
      <c r="AC73" s="2">
        <f t="shared" si="13"/>
        <v>2</v>
      </c>
      <c r="AE73">
        <v>17.916</v>
      </c>
      <c r="AF73" s="2">
        <v>0</v>
      </c>
      <c r="AG73" s="2">
        <f t="shared" si="14"/>
        <v>3</v>
      </c>
      <c r="AI73">
        <v>17.916</v>
      </c>
      <c r="AJ73" s="2">
        <v>0</v>
      </c>
      <c r="AK73" s="2">
        <f t="shared" si="15"/>
        <v>4</v>
      </c>
    </row>
    <row r="74" spans="1:37" x14ac:dyDescent="0.25">
      <c r="A74">
        <v>18.552</v>
      </c>
      <c r="B74" s="2">
        <v>7.7430000000000001E-4</v>
      </c>
      <c r="D74">
        <v>18.552</v>
      </c>
      <c r="E74">
        <v>7.4899000000000005E-4</v>
      </c>
      <c r="F74">
        <f t="shared" si="8"/>
        <v>1.0007489899999999</v>
      </c>
      <c r="H74">
        <v>18.552</v>
      </c>
      <c r="I74" s="2">
        <v>7.2838000000000004E-4</v>
      </c>
      <c r="J74" s="2">
        <f t="shared" si="9"/>
        <v>2.00072838</v>
      </c>
      <c r="K74" s="2"/>
      <c r="L74">
        <v>18.552</v>
      </c>
      <c r="M74" s="2">
        <v>7.1290999999999998E-4</v>
      </c>
      <c r="N74" s="2">
        <f t="shared" si="10"/>
        <v>3.0007129099999998</v>
      </c>
      <c r="P74">
        <v>18.552</v>
      </c>
      <c r="Q74" s="2">
        <v>6.3694999999999995E-4</v>
      </c>
      <c r="R74" s="2">
        <f t="shared" si="11"/>
        <v>4.0006369499999996</v>
      </c>
      <c r="T74">
        <v>18.552</v>
      </c>
      <c r="U74" s="2">
        <v>4.3204000000000002E-5</v>
      </c>
      <c r="W74">
        <v>18.552</v>
      </c>
      <c r="X74" s="2">
        <v>0</v>
      </c>
      <c r="Y74" s="2">
        <f t="shared" si="12"/>
        <v>1</v>
      </c>
      <c r="AA74">
        <v>18.552</v>
      </c>
      <c r="AB74" s="2">
        <v>0</v>
      </c>
      <c r="AC74" s="2">
        <f t="shared" si="13"/>
        <v>2</v>
      </c>
      <c r="AE74">
        <v>18.552</v>
      </c>
      <c r="AF74" s="2">
        <v>0</v>
      </c>
      <c r="AG74" s="2">
        <f t="shared" si="14"/>
        <v>3</v>
      </c>
      <c r="AI74">
        <v>18.552</v>
      </c>
      <c r="AJ74" s="2">
        <v>0</v>
      </c>
      <c r="AK74" s="2">
        <f t="shared" si="15"/>
        <v>4</v>
      </c>
    </row>
    <row r="75" spans="1:37" x14ac:dyDescent="0.25">
      <c r="A75">
        <v>19.227</v>
      </c>
      <c r="B75" s="2">
        <v>6.8241000000000005E-4</v>
      </c>
      <c r="D75">
        <v>19.227</v>
      </c>
      <c r="E75">
        <v>6.5883000000000001E-4</v>
      </c>
      <c r="F75">
        <f t="shared" si="8"/>
        <v>1.0006588300000001</v>
      </c>
      <c r="H75">
        <v>19.227</v>
      </c>
      <c r="I75" s="2">
        <v>6.3931999999999997E-4</v>
      </c>
      <c r="J75" s="2">
        <f t="shared" si="9"/>
        <v>2.0006393199999999</v>
      </c>
      <c r="K75" s="2"/>
      <c r="L75">
        <v>19.227</v>
      </c>
      <c r="M75" s="2">
        <v>6.2810000000000003E-4</v>
      </c>
      <c r="N75" s="2">
        <f t="shared" si="10"/>
        <v>3.0006281000000001</v>
      </c>
      <c r="P75">
        <v>19.227</v>
      </c>
      <c r="Q75" s="2">
        <v>5.5971000000000005E-4</v>
      </c>
      <c r="R75" s="2">
        <f t="shared" si="11"/>
        <v>4.0005597100000001</v>
      </c>
      <c r="T75">
        <v>19.227</v>
      </c>
      <c r="U75" s="2">
        <v>3.3997E-5</v>
      </c>
      <c r="W75">
        <v>19.227</v>
      </c>
      <c r="X75" s="2">
        <v>0</v>
      </c>
      <c r="Y75" s="2">
        <f t="shared" si="12"/>
        <v>1</v>
      </c>
      <c r="AA75">
        <v>19.227</v>
      </c>
      <c r="AB75" s="2">
        <v>0</v>
      </c>
      <c r="AC75" s="2">
        <f t="shared" si="13"/>
        <v>2</v>
      </c>
      <c r="AE75">
        <v>19.227</v>
      </c>
      <c r="AF75" s="2">
        <v>0</v>
      </c>
      <c r="AG75" s="2">
        <f t="shared" si="14"/>
        <v>3</v>
      </c>
      <c r="AI75">
        <v>19.227</v>
      </c>
      <c r="AJ75" s="2">
        <v>0</v>
      </c>
      <c r="AK75" s="2">
        <f t="shared" si="15"/>
        <v>4</v>
      </c>
    </row>
    <row r="76" spans="1:37" x14ac:dyDescent="0.25">
      <c r="A76">
        <v>19.902000000000001</v>
      </c>
      <c r="B76" s="2">
        <v>5.6557999999999999E-4</v>
      </c>
      <c r="D76">
        <v>19.902000000000001</v>
      </c>
      <c r="E76">
        <v>5.4403999999999997E-4</v>
      </c>
      <c r="F76">
        <f t="shared" si="8"/>
        <v>1.0005440400000001</v>
      </c>
      <c r="H76">
        <v>19.902000000000001</v>
      </c>
      <c r="I76" s="2">
        <v>5.2742999999999996E-4</v>
      </c>
      <c r="J76" s="2">
        <f t="shared" si="9"/>
        <v>2.00052743</v>
      </c>
      <c r="K76" s="2"/>
      <c r="L76">
        <v>19.902000000000001</v>
      </c>
      <c r="M76" s="2">
        <v>5.1887000000000005E-4</v>
      </c>
      <c r="N76" s="2">
        <f t="shared" si="10"/>
        <v>3.0005188700000001</v>
      </c>
      <c r="P76">
        <v>19.902000000000001</v>
      </c>
      <c r="Q76" s="2">
        <v>4.6200000000000001E-4</v>
      </c>
      <c r="R76" s="2">
        <f t="shared" si="11"/>
        <v>4.0004619999999997</v>
      </c>
      <c r="T76">
        <v>19.902000000000001</v>
      </c>
      <c r="U76" s="2">
        <v>3.1083E-5</v>
      </c>
      <c r="W76">
        <v>19.902000000000001</v>
      </c>
      <c r="X76" s="2">
        <v>0</v>
      </c>
      <c r="Y76" s="2">
        <f t="shared" si="12"/>
        <v>1</v>
      </c>
      <c r="AA76">
        <v>19.902000000000001</v>
      </c>
      <c r="AB76" s="2">
        <v>0</v>
      </c>
      <c r="AC76" s="2">
        <f t="shared" si="13"/>
        <v>2</v>
      </c>
      <c r="AE76">
        <v>19.902000000000001</v>
      </c>
      <c r="AF76" s="2">
        <v>0</v>
      </c>
      <c r="AG76" s="2">
        <f t="shared" si="14"/>
        <v>3</v>
      </c>
      <c r="AI76">
        <v>19.902000000000001</v>
      </c>
      <c r="AJ76" s="2">
        <v>0</v>
      </c>
      <c r="AK76" s="2">
        <f t="shared" si="15"/>
        <v>4</v>
      </c>
    </row>
    <row r="77" spans="1:37" x14ac:dyDescent="0.25">
      <c r="A77">
        <v>20.617000000000001</v>
      </c>
      <c r="B77" s="2">
        <v>5.8071000000000002E-4</v>
      </c>
      <c r="D77">
        <v>20.617000000000001</v>
      </c>
      <c r="E77">
        <v>5.6145000000000001E-4</v>
      </c>
      <c r="F77">
        <f t="shared" si="8"/>
        <v>1.00056145</v>
      </c>
      <c r="H77">
        <v>20.617000000000001</v>
      </c>
      <c r="I77" s="2">
        <v>5.4436000000000003E-4</v>
      </c>
      <c r="J77" s="2">
        <f t="shared" si="9"/>
        <v>2.0005443600000001</v>
      </c>
      <c r="K77" s="2"/>
      <c r="L77">
        <v>20.617000000000001</v>
      </c>
      <c r="M77" s="2">
        <v>5.3611000000000002E-4</v>
      </c>
      <c r="N77" s="2">
        <f t="shared" si="10"/>
        <v>3.0005361100000001</v>
      </c>
      <c r="P77">
        <v>20.617000000000001</v>
      </c>
      <c r="Q77" s="2">
        <v>4.7709E-4</v>
      </c>
      <c r="R77" s="2">
        <f t="shared" si="11"/>
        <v>4.0004770900000004</v>
      </c>
      <c r="T77">
        <v>20.617000000000001</v>
      </c>
      <c r="U77" s="2">
        <v>2.0424E-5</v>
      </c>
      <c r="W77">
        <v>20.617000000000001</v>
      </c>
      <c r="X77" s="2">
        <v>0</v>
      </c>
      <c r="Y77" s="2">
        <f t="shared" si="12"/>
        <v>1</v>
      </c>
      <c r="AA77">
        <v>20.617000000000001</v>
      </c>
      <c r="AB77" s="2">
        <v>0</v>
      </c>
      <c r="AC77" s="2">
        <f t="shared" si="13"/>
        <v>2</v>
      </c>
      <c r="AE77">
        <v>20.617000000000001</v>
      </c>
      <c r="AF77" s="2">
        <v>0</v>
      </c>
      <c r="AG77" s="2">
        <f t="shared" si="14"/>
        <v>3</v>
      </c>
      <c r="AI77">
        <v>20.617000000000001</v>
      </c>
      <c r="AJ77" s="2">
        <v>0</v>
      </c>
      <c r="AK77" s="2">
        <f t="shared" si="15"/>
        <v>4</v>
      </c>
    </row>
    <row r="78" spans="1:37" x14ac:dyDescent="0.25">
      <c r="A78">
        <v>21.372</v>
      </c>
      <c r="B78" s="2">
        <v>5.3076000000000002E-4</v>
      </c>
      <c r="D78">
        <v>21.372</v>
      </c>
      <c r="E78">
        <v>5.0944E-4</v>
      </c>
      <c r="F78">
        <f t="shared" si="8"/>
        <v>1.0005094400000001</v>
      </c>
      <c r="H78">
        <v>21.372</v>
      </c>
      <c r="I78" s="2">
        <v>4.9191999999999997E-4</v>
      </c>
      <c r="J78" s="2">
        <f t="shared" si="9"/>
        <v>2.00049192</v>
      </c>
      <c r="K78" s="2"/>
      <c r="L78">
        <v>21.372</v>
      </c>
      <c r="M78" s="2">
        <v>4.8788999999999999E-4</v>
      </c>
      <c r="N78" s="2">
        <f t="shared" si="10"/>
        <v>3.00048789</v>
      </c>
      <c r="P78">
        <v>21.372</v>
      </c>
      <c r="Q78" s="2">
        <v>4.3222999999999997E-4</v>
      </c>
      <c r="R78" s="2">
        <f t="shared" si="11"/>
        <v>4.0004322300000004</v>
      </c>
      <c r="T78">
        <v>21.372</v>
      </c>
      <c r="U78" s="2">
        <v>3.1736000000000002E-5</v>
      </c>
      <c r="W78">
        <v>21.372</v>
      </c>
      <c r="X78" s="2">
        <v>0</v>
      </c>
      <c r="Y78" s="2">
        <f t="shared" si="12"/>
        <v>1</v>
      </c>
      <c r="AA78">
        <v>21.372</v>
      </c>
      <c r="AB78" s="2">
        <v>0</v>
      </c>
      <c r="AC78" s="2">
        <f t="shared" si="13"/>
        <v>2</v>
      </c>
      <c r="AE78">
        <v>21.372</v>
      </c>
      <c r="AF78" s="2">
        <v>0</v>
      </c>
      <c r="AG78" s="2">
        <f t="shared" si="14"/>
        <v>3</v>
      </c>
      <c r="AI78">
        <v>21.372</v>
      </c>
      <c r="AJ78" s="2">
        <v>0</v>
      </c>
      <c r="AK78" s="2">
        <f t="shared" si="15"/>
        <v>4</v>
      </c>
    </row>
    <row r="79" spans="1:37" x14ac:dyDescent="0.25">
      <c r="A79">
        <v>22.126999999999999</v>
      </c>
      <c r="B79" s="2">
        <v>4.2607000000000002E-4</v>
      </c>
      <c r="D79">
        <v>22.126999999999999</v>
      </c>
      <c r="E79">
        <v>4.0507E-4</v>
      </c>
      <c r="F79">
        <f t="shared" si="8"/>
        <v>1.00040507</v>
      </c>
      <c r="H79">
        <v>22.126999999999999</v>
      </c>
      <c r="I79" s="2">
        <v>3.881E-4</v>
      </c>
      <c r="J79" s="2">
        <f t="shared" si="9"/>
        <v>2.0003880999999999</v>
      </c>
      <c r="K79" s="2"/>
      <c r="L79">
        <v>22.126999999999999</v>
      </c>
      <c r="M79" s="2">
        <v>3.8984000000000002E-4</v>
      </c>
      <c r="N79" s="2">
        <f t="shared" si="10"/>
        <v>3.00038984</v>
      </c>
      <c r="P79">
        <v>22.126999999999999</v>
      </c>
      <c r="Q79" s="2">
        <v>3.4255000000000001E-4</v>
      </c>
      <c r="R79" s="2">
        <f t="shared" si="11"/>
        <v>4.0003425500000001</v>
      </c>
      <c r="T79">
        <v>22.126999999999999</v>
      </c>
      <c r="U79" s="2">
        <v>3.0788999999999999E-5</v>
      </c>
      <c r="W79">
        <v>22.126999999999999</v>
      </c>
      <c r="X79" s="2">
        <v>0</v>
      </c>
      <c r="Y79" s="2">
        <f t="shared" si="12"/>
        <v>1</v>
      </c>
      <c r="AA79">
        <v>22.126999999999999</v>
      </c>
      <c r="AB79" s="2">
        <v>0</v>
      </c>
      <c r="AC79" s="2">
        <f t="shared" si="13"/>
        <v>2</v>
      </c>
      <c r="AE79">
        <v>22.126999999999999</v>
      </c>
      <c r="AF79" s="2">
        <v>0</v>
      </c>
      <c r="AG79" s="2">
        <f t="shared" si="14"/>
        <v>3</v>
      </c>
      <c r="AI79">
        <v>22.126999999999999</v>
      </c>
      <c r="AJ79" s="2">
        <v>0</v>
      </c>
      <c r="AK79" s="2">
        <f t="shared" si="15"/>
        <v>4</v>
      </c>
    </row>
    <row r="80" spans="1:37" x14ac:dyDescent="0.25">
      <c r="A80">
        <v>22.920999999999999</v>
      </c>
      <c r="B80" s="2">
        <v>4.2827000000000002E-4</v>
      </c>
      <c r="D80">
        <v>22.920999999999999</v>
      </c>
      <c r="E80">
        <v>4.0860000000000001E-4</v>
      </c>
      <c r="F80">
        <f t="shared" si="8"/>
        <v>1.0004086000000001</v>
      </c>
      <c r="H80">
        <v>22.920999999999999</v>
      </c>
      <c r="I80" s="2">
        <v>3.9006000000000002E-4</v>
      </c>
      <c r="J80" s="2">
        <f t="shared" si="9"/>
        <v>2.00039006</v>
      </c>
      <c r="K80" s="2"/>
      <c r="L80">
        <v>22.920999999999999</v>
      </c>
      <c r="M80" s="2">
        <v>3.9545999999999998E-4</v>
      </c>
      <c r="N80" s="2">
        <f t="shared" si="10"/>
        <v>3.00039546</v>
      </c>
      <c r="P80">
        <v>22.920999999999999</v>
      </c>
      <c r="Q80" s="2">
        <v>3.4531999999999998E-4</v>
      </c>
      <c r="R80" s="2">
        <f t="shared" si="11"/>
        <v>4.0003453200000001</v>
      </c>
      <c r="T80">
        <v>22.920999999999999</v>
      </c>
      <c r="U80" s="2">
        <v>2.3271000000000001E-6</v>
      </c>
      <c r="W80">
        <v>22.920999999999999</v>
      </c>
      <c r="X80" s="2">
        <v>0</v>
      </c>
      <c r="Y80" s="2">
        <f t="shared" si="12"/>
        <v>1</v>
      </c>
      <c r="AA80">
        <v>22.920999999999999</v>
      </c>
      <c r="AB80" s="2">
        <v>0</v>
      </c>
      <c r="AC80" s="2">
        <f t="shared" si="13"/>
        <v>2</v>
      </c>
      <c r="AE80">
        <v>22.920999999999999</v>
      </c>
      <c r="AF80" s="2">
        <v>0</v>
      </c>
      <c r="AG80" s="2">
        <f t="shared" si="14"/>
        <v>3</v>
      </c>
      <c r="AI80">
        <v>22.920999999999999</v>
      </c>
      <c r="AJ80" s="2">
        <v>0</v>
      </c>
      <c r="AK80" s="2">
        <f t="shared" si="15"/>
        <v>4</v>
      </c>
    </row>
    <row r="81" spans="1:37" x14ac:dyDescent="0.25">
      <c r="A81">
        <v>23.754999999999999</v>
      </c>
      <c r="B81" s="2">
        <v>4.5839999999999998E-4</v>
      </c>
      <c r="D81">
        <v>23.754999999999999</v>
      </c>
      <c r="E81">
        <v>4.3224000000000002E-4</v>
      </c>
      <c r="F81">
        <f t="shared" si="8"/>
        <v>1.0004322400000001</v>
      </c>
      <c r="H81">
        <v>23.754999999999999</v>
      </c>
      <c r="I81" s="2">
        <v>4.1123E-4</v>
      </c>
      <c r="J81" s="2">
        <f t="shared" si="9"/>
        <v>2.0004112300000001</v>
      </c>
      <c r="K81" s="2"/>
      <c r="L81">
        <v>23.754999999999999</v>
      </c>
      <c r="M81" s="2">
        <v>4.1845000000000001E-4</v>
      </c>
      <c r="N81" s="2">
        <f t="shared" si="10"/>
        <v>3.0004184500000002</v>
      </c>
      <c r="P81">
        <v>23.754999999999999</v>
      </c>
      <c r="Q81" s="2">
        <v>3.6463000000000001E-4</v>
      </c>
      <c r="R81" s="2">
        <f t="shared" si="11"/>
        <v>4.00036463</v>
      </c>
      <c r="T81">
        <v>23.754999999999999</v>
      </c>
      <c r="U81" s="2">
        <v>3.502E-5</v>
      </c>
      <c r="W81">
        <v>23.754999999999999</v>
      </c>
      <c r="X81" s="2">
        <v>0</v>
      </c>
      <c r="Y81" s="2">
        <f t="shared" si="12"/>
        <v>1</v>
      </c>
      <c r="AA81">
        <v>23.754999999999999</v>
      </c>
      <c r="AB81" s="2">
        <v>0</v>
      </c>
      <c r="AC81" s="2">
        <f t="shared" si="13"/>
        <v>2</v>
      </c>
      <c r="AE81">
        <v>23.754999999999999</v>
      </c>
      <c r="AF81" s="2">
        <v>0</v>
      </c>
      <c r="AG81" s="2">
        <f t="shared" si="14"/>
        <v>3</v>
      </c>
      <c r="AI81">
        <v>23.754999999999999</v>
      </c>
      <c r="AJ81" s="2">
        <v>0</v>
      </c>
      <c r="AK81" s="2">
        <f t="shared" si="15"/>
        <v>4</v>
      </c>
    </row>
    <row r="82" spans="1:37" x14ac:dyDescent="0.25">
      <c r="A82">
        <v>24.629000000000001</v>
      </c>
      <c r="B82" s="2">
        <v>4.0747999999999999E-4</v>
      </c>
      <c r="D82">
        <v>24.629000000000001</v>
      </c>
      <c r="E82">
        <v>3.8476999999999999E-4</v>
      </c>
      <c r="F82">
        <f t="shared" si="8"/>
        <v>1.0003847699999999</v>
      </c>
      <c r="H82">
        <v>24.629000000000001</v>
      </c>
      <c r="I82" s="2">
        <v>3.6397000000000003E-4</v>
      </c>
      <c r="J82" s="2">
        <f t="shared" si="9"/>
        <v>2.00036397</v>
      </c>
      <c r="K82" s="2"/>
      <c r="L82">
        <v>24.629000000000001</v>
      </c>
      <c r="M82" s="2">
        <v>3.7393000000000002E-4</v>
      </c>
      <c r="N82" s="2">
        <f t="shared" si="10"/>
        <v>3.0003739299999999</v>
      </c>
      <c r="P82">
        <v>24.629000000000001</v>
      </c>
      <c r="Q82" s="2">
        <v>3.2380000000000001E-4</v>
      </c>
      <c r="R82" s="2">
        <f t="shared" si="11"/>
        <v>4.0003238000000003</v>
      </c>
      <c r="T82">
        <v>24.629000000000001</v>
      </c>
      <c r="U82" s="2">
        <v>2.4074E-5</v>
      </c>
      <c r="W82">
        <v>24.629000000000001</v>
      </c>
      <c r="X82" s="2">
        <v>0</v>
      </c>
      <c r="Y82" s="2">
        <f t="shared" si="12"/>
        <v>1</v>
      </c>
      <c r="AA82">
        <v>24.629000000000001</v>
      </c>
      <c r="AB82" s="2">
        <v>0</v>
      </c>
      <c r="AC82" s="2">
        <f t="shared" si="13"/>
        <v>2</v>
      </c>
      <c r="AE82">
        <v>24.629000000000001</v>
      </c>
      <c r="AF82" s="2">
        <v>0</v>
      </c>
      <c r="AG82" s="2">
        <f t="shared" si="14"/>
        <v>3</v>
      </c>
      <c r="AI82">
        <v>24.629000000000001</v>
      </c>
      <c r="AJ82" s="2">
        <v>0</v>
      </c>
      <c r="AK82" s="2">
        <f t="shared" si="15"/>
        <v>4</v>
      </c>
    </row>
    <row r="83" spans="1:37" x14ac:dyDescent="0.25">
      <c r="A83">
        <v>25.503</v>
      </c>
      <c r="B83" s="2">
        <v>3.7139999999999997E-4</v>
      </c>
      <c r="D83">
        <v>25.503</v>
      </c>
      <c r="E83">
        <v>5.4284999999999999E-4</v>
      </c>
      <c r="F83">
        <f t="shared" si="8"/>
        <v>1.00054285</v>
      </c>
      <c r="H83">
        <v>25.503</v>
      </c>
      <c r="I83" s="2">
        <v>3.3062E-4</v>
      </c>
      <c r="J83" s="2">
        <f t="shared" si="9"/>
        <v>2.0003306200000002</v>
      </c>
      <c r="K83" s="2"/>
      <c r="L83">
        <v>25.503</v>
      </c>
      <c r="M83" s="2">
        <v>3.4078E-4</v>
      </c>
      <c r="N83" s="2">
        <f t="shared" si="10"/>
        <v>3.0003407800000002</v>
      </c>
      <c r="P83">
        <v>25.503</v>
      </c>
      <c r="Q83" s="2">
        <v>2.9448000000000001E-4</v>
      </c>
      <c r="R83" s="2">
        <f t="shared" si="11"/>
        <v>4.00029448</v>
      </c>
      <c r="T83">
        <v>25.503</v>
      </c>
      <c r="U83" s="2">
        <v>1.1184E-5</v>
      </c>
      <c r="W83">
        <v>25.503</v>
      </c>
      <c r="X83" s="2">
        <v>0</v>
      </c>
      <c r="Y83" s="2">
        <f t="shared" si="12"/>
        <v>1</v>
      </c>
      <c r="AA83">
        <v>25.503</v>
      </c>
      <c r="AB83" s="2">
        <v>0</v>
      </c>
      <c r="AC83" s="2">
        <f t="shared" si="13"/>
        <v>2</v>
      </c>
      <c r="AE83">
        <v>25.503</v>
      </c>
      <c r="AF83" s="2">
        <v>0</v>
      </c>
      <c r="AG83" s="2">
        <f t="shared" si="14"/>
        <v>3</v>
      </c>
      <c r="AI83">
        <v>25.503</v>
      </c>
      <c r="AJ83" s="2">
        <v>0</v>
      </c>
      <c r="AK83" s="2">
        <f t="shared" si="15"/>
        <v>4</v>
      </c>
    </row>
    <row r="84" spans="1:37" x14ac:dyDescent="0.25">
      <c r="A84">
        <v>26.417000000000002</v>
      </c>
      <c r="B84" s="2">
        <v>3.5613000000000002E-4</v>
      </c>
      <c r="D84">
        <v>26.417000000000002</v>
      </c>
      <c r="E84">
        <v>2.9234999999999999E-3</v>
      </c>
      <c r="F84">
        <f t="shared" si="8"/>
        <v>1.0029235000000001</v>
      </c>
      <c r="H84">
        <v>26.417000000000002</v>
      </c>
      <c r="I84" s="2">
        <v>3.1758999999999997E-4</v>
      </c>
      <c r="J84" s="2">
        <f t="shared" si="9"/>
        <v>2.0003175899999999</v>
      </c>
      <c r="K84" s="2"/>
      <c r="L84">
        <v>26.417000000000002</v>
      </c>
      <c r="M84" s="2">
        <v>3.2476E-4</v>
      </c>
      <c r="N84" s="2">
        <f t="shared" si="10"/>
        <v>3.0003247599999998</v>
      </c>
      <c r="P84">
        <v>26.417000000000002</v>
      </c>
      <c r="Q84" s="2">
        <v>2.8159000000000002E-4</v>
      </c>
      <c r="R84" s="2">
        <f t="shared" si="11"/>
        <v>4.0002815900000002</v>
      </c>
      <c r="T84">
        <v>26.417000000000002</v>
      </c>
      <c r="U84" s="2">
        <v>2.5823999999999999E-5</v>
      </c>
      <c r="W84">
        <v>26.417000000000002</v>
      </c>
      <c r="X84" s="2">
        <v>0</v>
      </c>
      <c r="Y84" s="2">
        <f t="shared" si="12"/>
        <v>1</v>
      </c>
      <c r="AA84">
        <v>26.417000000000002</v>
      </c>
      <c r="AB84" s="2">
        <v>0</v>
      </c>
      <c r="AC84" s="2">
        <f t="shared" si="13"/>
        <v>2</v>
      </c>
      <c r="AE84">
        <v>26.417000000000002</v>
      </c>
      <c r="AF84" s="2">
        <v>0</v>
      </c>
      <c r="AG84" s="2">
        <f t="shared" si="14"/>
        <v>3</v>
      </c>
      <c r="AI84">
        <v>26.417000000000002</v>
      </c>
      <c r="AJ84" s="2">
        <v>0</v>
      </c>
      <c r="AK84" s="2">
        <f t="shared" si="15"/>
        <v>4</v>
      </c>
    </row>
    <row r="85" spans="1:37" x14ac:dyDescent="0.25">
      <c r="A85">
        <v>27.37</v>
      </c>
      <c r="B85" s="2">
        <v>1.0617999999999999E-3</v>
      </c>
      <c r="D85">
        <v>27.37</v>
      </c>
      <c r="E85">
        <v>2.8422E-3</v>
      </c>
      <c r="F85">
        <f t="shared" si="8"/>
        <v>1.0028421999999999</v>
      </c>
      <c r="H85">
        <v>27.37</v>
      </c>
      <c r="I85" s="2">
        <v>1.4789E-3</v>
      </c>
      <c r="J85" s="2">
        <f t="shared" si="9"/>
        <v>2.0014788999999999</v>
      </c>
      <c r="K85" s="2"/>
      <c r="L85">
        <v>27.37</v>
      </c>
      <c r="M85" s="2">
        <v>3.8833999999999999E-4</v>
      </c>
      <c r="N85" s="2">
        <f t="shared" si="10"/>
        <v>3.0003883400000002</v>
      </c>
      <c r="P85">
        <v>27.37</v>
      </c>
      <c r="Q85" s="2">
        <v>6.5833999999999999E-4</v>
      </c>
      <c r="R85" s="2">
        <f t="shared" si="11"/>
        <v>4.0006583400000002</v>
      </c>
      <c r="T85">
        <v>27.37</v>
      </c>
      <c r="U85" s="2">
        <v>3.171E-5</v>
      </c>
      <c r="W85">
        <v>27.37</v>
      </c>
      <c r="X85" s="2">
        <v>0</v>
      </c>
      <c r="Y85" s="2">
        <f t="shared" si="12"/>
        <v>1</v>
      </c>
      <c r="AA85">
        <v>27.37</v>
      </c>
      <c r="AB85" s="2">
        <v>0</v>
      </c>
      <c r="AC85" s="2">
        <f t="shared" si="13"/>
        <v>2</v>
      </c>
      <c r="AE85">
        <v>27.37</v>
      </c>
      <c r="AF85" s="2">
        <v>0</v>
      </c>
      <c r="AG85" s="2">
        <f t="shared" si="14"/>
        <v>3</v>
      </c>
      <c r="AI85">
        <v>27.37</v>
      </c>
      <c r="AJ85" s="2">
        <v>0</v>
      </c>
      <c r="AK85" s="2">
        <f t="shared" si="15"/>
        <v>4</v>
      </c>
    </row>
    <row r="86" spans="1:37" x14ac:dyDescent="0.25">
      <c r="A86">
        <v>28.363</v>
      </c>
      <c r="B86" s="2">
        <v>1.9204000000000001E-3</v>
      </c>
      <c r="D86">
        <v>28.363</v>
      </c>
      <c r="E86">
        <v>2.313E-3</v>
      </c>
      <c r="F86">
        <f t="shared" si="8"/>
        <v>1.002313</v>
      </c>
      <c r="H86">
        <v>28.363</v>
      </c>
      <c r="I86" s="2">
        <v>3.4361999999999999E-3</v>
      </c>
      <c r="J86" s="2">
        <f t="shared" si="9"/>
        <v>2.0034361999999999</v>
      </c>
      <c r="K86" s="2"/>
      <c r="L86">
        <v>28.363</v>
      </c>
      <c r="M86" s="2">
        <v>1.5918E-3</v>
      </c>
      <c r="N86" s="2">
        <f t="shared" si="10"/>
        <v>3.0015917999999999</v>
      </c>
      <c r="P86">
        <v>28.363</v>
      </c>
      <c r="Q86" s="2">
        <v>2.3917000000000001E-3</v>
      </c>
      <c r="R86" s="2">
        <f t="shared" si="11"/>
        <v>4.0023917000000004</v>
      </c>
      <c r="T86">
        <v>28.363</v>
      </c>
      <c r="U86" s="2">
        <v>4.1177000000000002E-5</v>
      </c>
      <c r="W86">
        <v>28.363</v>
      </c>
      <c r="X86" s="2">
        <v>0</v>
      </c>
      <c r="Y86" s="2">
        <f t="shared" si="12"/>
        <v>1</v>
      </c>
      <c r="AA86">
        <v>28.363</v>
      </c>
      <c r="AB86" s="2">
        <v>0</v>
      </c>
      <c r="AC86" s="2">
        <f t="shared" si="13"/>
        <v>2</v>
      </c>
      <c r="AE86">
        <v>28.363</v>
      </c>
      <c r="AF86" s="2">
        <v>0</v>
      </c>
      <c r="AG86" s="2">
        <f t="shared" si="14"/>
        <v>3</v>
      </c>
      <c r="AI86">
        <v>28.363</v>
      </c>
      <c r="AJ86" s="2">
        <v>0</v>
      </c>
      <c r="AK86" s="2">
        <f t="shared" si="15"/>
        <v>4</v>
      </c>
    </row>
    <row r="87" spans="1:37" x14ac:dyDescent="0.25">
      <c r="A87">
        <v>29.396000000000001</v>
      </c>
      <c r="B87" s="2">
        <v>1.9894000000000001E-3</v>
      </c>
      <c r="D87">
        <v>29.396000000000001</v>
      </c>
      <c r="E87">
        <v>2.3915999999999998E-3</v>
      </c>
      <c r="F87">
        <f t="shared" si="8"/>
        <v>1.0023915999999999</v>
      </c>
      <c r="H87">
        <v>29.396000000000001</v>
      </c>
      <c r="I87" s="2">
        <v>3.5557000000000002E-3</v>
      </c>
      <c r="J87" s="2">
        <f t="shared" si="9"/>
        <v>2.0035557000000002</v>
      </c>
      <c r="K87" s="2"/>
      <c r="L87">
        <v>29.396000000000001</v>
      </c>
      <c r="M87" s="2">
        <v>1.9941E-3</v>
      </c>
      <c r="N87" s="2">
        <f t="shared" si="10"/>
        <v>3.0019941000000001</v>
      </c>
      <c r="P87">
        <v>29.396000000000001</v>
      </c>
      <c r="Q87" s="2">
        <v>2.6871E-3</v>
      </c>
      <c r="R87" s="2">
        <f t="shared" si="11"/>
        <v>4.0026871000000002</v>
      </c>
      <c r="T87">
        <v>29.396000000000001</v>
      </c>
      <c r="U87" s="2">
        <v>5.1931000000000001E-5</v>
      </c>
      <c r="W87">
        <v>29.396000000000001</v>
      </c>
      <c r="X87" s="2">
        <v>0</v>
      </c>
      <c r="Y87" s="2">
        <f t="shared" si="12"/>
        <v>1</v>
      </c>
      <c r="AA87">
        <v>29.396000000000001</v>
      </c>
      <c r="AB87" s="2">
        <v>0</v>
      </c>
      <c r="AC87" s="2">
        <f t="shared" si="13"/>
        <v>2</v>
      </c>
      <c r="AE87">
        <v>29.396000000000001</v>
      </c>
      <c r="AF87" s="2">
        <v>0</v>
      </c>
      <c r="AG87" s="2">
        <f t="shared" si="14"/>
        <v>3</v>
      </c>
      <c r="AI87">
        <v>29.396000000000001</v>
      </c>
      <c r="AJ87" s="2">
        <v>0</v>
      </c>
      <c r="AK87" s="2">
        <f t="shared" si="15"/>
        <v>4</v>
      </c>
    </row>
    <row r="88" spans="1:37" x14ac:dyDescent="0.25">
      <c r="A88">
        <v>30.468</v>
      </c>
      <c r="B88" s="2">
        <v>1.8611000000000001E-3</v>
      </c>
      <c r="D88">
        <v>30.468</v>
      </c>
      <c r="E88">
        <v>2.235E-3</v>
      </c>
      <c r="F88">
        <f t="shared" si="8"/>
        <v>1.002235</v>
      </c>
      <c r="H88">
        <v>30.468</v>
      </c>
      <c r="I88" s="2">
        <v>3.3232000000000001E-3</v>
      </c>
      <c r="J88" s="2">
        <f t="shared" si="9"/>
        <v>2.0033232000000001</v>
      </c>
      <c r="K88" s="2"/>
      <c r="L88">
        <v>30.468</v>
      </c>
      <c r="M88" s="2">
        <v>1.8636E-3</v>
      </c>
      <c r="N88" s="2">
        <f t="shared" si="10"/>
        <v>3.0018636000000001</v>
      </c>
      <c r="P88">
        <v>30.468</v>
      </c>
      <c r="Q88" s="2">
        <v>2.5117E-3</v>
      </c>
      <c r="R88" s="2">
        <f t="shared" si="11"/>
        <v>4.0025117000000003</v>
      </c>
      <c r="T88">
        <v>30.468</v>
      </c>
      <c r="U88" s="2">
        <v>4.6594000000000001E-5</v>
      </c>
      <c r="W88">
        <v>30.468</v>
      </c>
      <c r="X88" s="2">
        <v>0</v>
      </c>
      <c r="Y88" s="2">
        <f t="shared" si="12"/>
        <v>1</v>
      </c>
      <c r="AA88">
        <v>30.468</v>
      </c>
      <c r="AB88" s="2">
        <v>0</v>
      </c>
      <c r="AC88" s="2">
        <f t="shared" si="13"/>
        <v>2</v>
      </c>
      <c r="AE88">
        <v>30.468</v>
      </c>
      <c r="AF88" s="2">
        <v>0</v>
      </c>
      <c r="AG88" s="2">
        <f t="shared" si="14"/>
        <v>3</v>
      </c>
      <c r="AI88">
        <v>30.468</v>
      </c>
      <c r="AJ88" s="2">
        <v>0</v>
      </c>
      <c r="AK88" s="2">
        <f t="shared" si="15"/>
        <v>4</v>
      </c>
    </row>
    <row r="89" spans="1:37" x14ac:dyDescent="0.25">
      <c r="A89">
        <v>31.541</v>
      </c>
      <c r="B89" s="2">
        <v>1.5213E-3</v>
      </c>
      <c r="D89">
        <v>31.541</v>
      </c>
      <c r="E89">
        <v>1.8282999999999999E-3</v>
      </c>
      <c r="F89">
        <f t="shared" si="8"/>
        <v>1.0018282999999999</v>
      </c>
      <c r="H89">
        <v>31.541</v>
      </c>
      <c r="I89" s="2">
        <v>2.7166E-3</v>
      </c>
      <c r="J89" s="2">
        <f t="shared" si="9"/>
        <v>2.0027165999999998</v>
      </c>
      <c r="K89" s="2"/>
      <c r="L89">
        <v>31.541</v>
      </c>
      <c r="M89" s="2">
        <v>1.5252E-3</v>
      </c>
      <c r="N89" s="2">
        <f t="shared" si="10"/>
        <v>3.0015252000000001</v>
      </c>
      <c r="P89">
        <v>31.541</v>
      </c>
      <c r="Q89" s="2">
        <v>2.0536E-3</v>
      </c>
      <c r="R89" s="2">
        <f t="shared" si="11"/>
        <v>4.0020536</v>
      </c>
      <c r="T89">
        <v>31.541</v>
      </c>
      <c r="U89" s="2">
        <v>4.3495000000000003E-5</v>
      </c>
      <c r="W89">
        <v>31.541</v>
      </c>
      <c r="X89" s="2">
        <v>0</v>
      </c>
      <c r="Y89" s="2">
        <f t="shared" si="12"/>
        <v>1</v>
      </c>
      <c r="AA89">
        <v>31.541</v>
      </c>
      <c r="AB89" s="2">
        <v>0</v>
      </c>
      <c r="AC89" s="2">
        <f t="shared" si="13"/>
        <v>2</v>
      </c>
      <c r="AE89">
        <v>31.541</v>
      </c>
      <c r="AF89" s="2">
        <v>0</v>
      </c>
      <c r="AG89" s="2">
        <f t="shared" si="14"/>
        <v>3</v>
      </c>
      <c r="AI89">
        <v>31.541</v>
      </c>
      <c r="AJ89" s="2">
        <v>0</v>
      </c>
      <c r="AK89" s="2">
        <f t="shared" si="15"/>
        <v>4</v>
      </c>
    </row>
    <row r="90" spans="1:37" x14ac:dyDescent="0.25">
      <c r="A90">
        <v>32.652999999999999</v>
      </c>
      <c r="B90" s="2">
        <v>1.3495E-3</v>
      </c>
      <c r="D90">
        <v>32.652999999999999</v>
      </c>
      <c r="E90">
        <v>1.6203999999999999E-3</v>
      </c>
      <c r="F90">
        <f t="shared" si="8"/>
        <v>1.0016204</v>
      </c>
      <c r="H90">
        <v>32.652999999999999</v>
      </c>
      <c r="I90" s="2">
        <v>2.4096E-3</v>
      </c>
      <c r="J90" s="2">
        <f t="shared" si="9"/>
        <v>2.0024096</v>
      </c>
      <c r="K90" s="2"/>
      <c r="L90">
        <v>32.652999999999999</v>
      </c>
      <c r="M90" s="2">
        <v>1.3511E-3</v>
      </c>
      <c r="N90" s="2">
        <f t="shared" si="10"/>
        <v>3.0013510999999999</v>
      </c>
      <c r="P90">
        <v>32.652999999999999</v>
      </c>
      <c r="Q90" s="2">
        <v>1.8211E-3</v>
      </c>
      <c r="R90" s="2">
        <f t="shared" si="11"/>
        <v>4.0018210999999999</v>
      </c>
      <c r="T90">
        <v>32.652999999999999</v>
      </c>
      <c r="U90" s="2">
        <v>3.3232999999999998E-5</v>
      </c>
      <c r="W90">
        <v>32.652999999999999</v>
      </c>
      <c r="X90" s="2">
        <v>1.0458E-4</v>
      </c>
      <c r="Y90" s="2">
        <f t="shared" si="12"/>
        <v>1.0001045799999999</v>
      </c>
      <c r="AA90">
        <v>32.652999999999999</v>
      </c>
      <c r="AB90" s="2">
        <v>0</v>
      </c>
      <c r="AC90" s="2">
        <f t="shared" si="13"/>
        <v>2</v>
      </c>
      <c r="AE90">
        <v>32.652999999999999</v>
      </c>
      <c r="AF90" s="2">
        <v>0</v>
      </c>
      <c r="AG90" s="2">
        <f t="shared" si="14"/>
        <v>3</v>
      </c>
      <c r="AI90">
        <v>32.652999999999999</v>
      </c>
      <c r="AJ90" s="2">
        <v>0</v>
      </c>
      <c r="AK90" s="2">
        <f t="shared" si="15"/>
        <v>4</v>
      </c>
    </row>
    <row r="91" spans="1:37" x14ac:dyDescent="0.25">
      <c r="A91">
        <v>33.805</v>
      </c>
      <c r="B91" s="2">
        <v>1.4955999999999999E-3</v>
      </c>
      <c r="D91">
        <v>33.805</v>
      </c>
      <c r="E91">
        <v>1.8025000000000001E-3</v>
      </c>
      <c r="F91">
        <f t="shared" si="8"/>
        <v>1.0018024999999999</v>
      </c>
      <c r="H91">
        <v>33.805</v>
      </c>
      <c r="I91" s="2">
        <v>2.6836999999999998E-3</v>
      </c>
      <c r="J91" s="2">
        <f t="shared" si="9"/>
        <v>2.0026837</v>
      </c>
      <c r="K91" s="2"/>
      <c r="L91">
        <v>33.805</v>
      </c>
      <c r="M91" s="2">
        <v>1.503E-3</v>
      </c>
      <c r="N91" s="2">
        <f t="shared" si="10"/>
        <v>3.001503</v>
      </c>
      <c r="P91">
        <v>33.805</v>
      </c>
      <c r="Q91" s="2">
        <v>2.0274999999999998E-3</v>
      </c>
      <c r="R91" s="2">
        <f t="shared" si="11"/>
        <v>4.0020274999999996</v>
      </c>
      <c r="T91">
        <v>33.805</v>
      </c>
      <c r="U91" s="2">
        <v>2.9439999999999999E-5</v>
      </c>
      <c r="W91">
        <v>33.805</v>
      </c>
      <c r="X91" s="2">
        <v>1.2966E-4</v>
      </c>
      <c r="Y91" s="2">
        <f t="shared" si="12"/>
        <v>1.00012966</v>
      </c>
      <c r="AA91">
        <v>33.805</v>
      </c>
      <c r="AB91" s="2">
        <v>0</v>
      </c>
      <c r="AC91" s="2">
        <f t="shared" si="13"/>
        <v>2</v>
      </c>
      <c r="AE91">
        <v>33.805</v>
      </c>
      <c r="AF91" s="2">
        <v>0</v>
      </c>
      <c r="AG91" s="2">
        <f t="shared" si="14"/>
        <v>3</v>
      </c>
      <c r="AI91">
        <v>33.805</v>
      </c>
      <c r="AJ91" s="2">
        <v>0</v>
      </c>
      <c r="AK91" s="2">
        <f t="shared" si="15"/>
        <v>4</v>
      </c>
    </row>
    <row r="92" spans="1:37" x14ac:dyDescent="0.25">
      <c r="A92">
        <v>34.997</v>
      </c>
      <c r="B92" s="2">
        <v>1.4220000000000001E-3</v>
      </c>
      <c r="D92">
        <v>34.997</v>
      </c>
      <c r="E92">
        <v>1.7059E-3</v>
      </c>
      <c r="F92">
        <f t="shared" si="8"/>
        <v>1.0017058999999999</v>
      </c>
      <c r="H92">
        <v>34.997</v>
      </c>
      <c r="I92" s="2">
        <v>2.5339E-3</v>
      </c>
      <c r="J92" s="2">
        <f t="shared" si="9"/>
        <v>2.0025339</v>
      </c>
      <c r="K92" s="2"/>
      <c r="L92">
        <v>34.997</v>
      </c>
      <c r="M92" s="2">
        <v>1.4228999999999999E-3</v>
      </c>
      <c r="N92" s="2">
        <f t="shared" si="10"/>
        <v>3.0014229000000001</v>
      </c>
      <c r="P92">
        <v>34.997</v>
      </c>
      <c r="Q92" s="2">
        <v>1.9155000000000001E-3</v>
      </c>
      <c r="R92" s="2">
        <f t="shared" si="11"/>
        <v>4.0019155</v>
      </c>
      <c r="T92">
        <v>34.997</v>
      </c>
      <c r="U92" s="2">
        <v>4.2352999999999999E-5</v>
      </c>
      <c r="W92">
        <v>34.997</v>
      </c>
      <c r="X92" s="2">
        <v>1.2316000000000001E-4</v>
      </c>
      <c r="Y92" s="2">
        <f t="shared" si="12"/>
        <v>1.00012316</v>
      </c>
      <c r="AA92">
        <v>34.997</v>
      </c>
      <c r="AB92" s="2">
        <v>0</v>
      </c>
      <c r="AC92" s="2">
        <f t="shared" si="13"/>
        <v>2</v>
      </c>
      <c r="AE92">
        <v>34.997</v>
      </c>
      <c r="AF92" s="2">
        <v>0</v>
      </c>
      <c r="AG92" s="2">
        <f t="shared" si="14"/>
        <v>3</v>
      </c>
      <c r="AI92">
        <v>34.997</v>
      </c>
      <c r="AJ92" s="2">
        <v>0</v>
      </c>
      <c r="AK92" s="2">
        <f t="shared" si="15"/>
        <v>4</v>
      </c>
    </row>
    <row r="93" spans="1:37" x14ac:dyDescent="0.25">
      <c r="A93">
        <v>36.228000000000002</v>
      </c>
      <c r="B93" s="2">
        <v>1.0145E-3</v>
      </c>
      <c r="D93">
        <v>36.228000000000002</v>
      </c>
      <c r="E93">
        <v>1.2235E-3</v>
      </c>
      <c r="F93">
        <f t="shared" si="8"/>
        <v>1.0012235</v>
      </c>
      <c r="H93">
        <v>36.228000000000002</v>
      </c>
      <c r="I93" s="2">
        <v>1.8228000000000001E-3</v>
      </c>
      <c r="J93" s="2">
        <f t="shared" si="9"/>
        <v>2.0018227999999998</v>
      </c>
      <c r="K93" s="2"/>
      <c r="L93">
        <v>36.228000000000002</v>
      </c>
      <c r="M93" s="2">
        <v>1.0200000000000001E-3</v>
      </c>
      <c r="N93" s="2">
        <f t="shared" si="10"/>
        <v>3.00102</v>
      </c>
      <c r="P93">
        <v>36.228000000000002</v>
      </c>
      <c r="Q93" s="2">
        <v>1.377E-3</v>
      </c>
      <c r="R93" s="2">
        <f t="shared" si="11"/>
        <v>4.0013769999999997</v>
      </c>
      <c r="T93">
        <v>36.228000000000002</v>
      </c>
      <c r="U93" s="2">
        <v>1.6511000000000002E-5</v>
      </c>
      <c r="W93">
        <v>36.228000000000002</v>
      </c>
      <c r="X93" s="2">
        <v>8.1006000000000003E-5</v>
      </c>
      <c r="Y93" s="2">
        <f t="shared" si="12"/>
        <v>1.0000810060000001</v>
      </c>
      <c r="AA93">
        <v>36.228000000000002</v>
      </c>
      <c r="AB93" s="2">
        <v>0</v>
      </c>
      <c r="AC93" s="2">
        <f t="shared" si="13"/>
        <v>2</v>
      </c>
      <c r="AE93">
        <v>36.228000000000002</v>
      </c>
      <c r="AF93" s="2">
        <v>0</v>
      </c>
      <c r="AG93" s="2">
        <f t="shared" si="14"/>
        <v>3</v>
      </c>
      <c r="AI93">
        <v>36.228000000000002</v>
      </c>
      <c r="AJ93" s="2">
        <v>0</v>
      </c>
      <c r="AK93" s="2">
        <f t="shared" si="15"/>
        <v>4</v>
      </c>
    </row>
    <row r="94" spans="1:37" x14ac:dyDescent="0.25">
      <c r="A94">
        <v>37.499000000000002</v>
      </c>
      <c r="B94" s="2">
        <v>1.0001999999999999E-3</v>
      </c>
      <c r="D94">
        <v>37.499000000000002</v>
      </c>
      <c r="E94">
        <v>1.1996999999999999E-3</v>
      </c>
      <c r="F94">
        <f t="shared" si="8"/>
        <v>1.0011996999999999</v>
      </c>
      <c r="H94">
        <v>37.499000000000002</v>
      </c>
      <c r="I94" s="2">
        <v>1.7834000000000001E-3</v>
      </c>
      <c r="J94" s="2">
        <f t="shared" si="9"/>
        <v>2.0017833999999999</v>
      </c>
      <c r="K94" s="2"/>
      <c r="L94">
        <v>37.499000000000002</v>
      </c>
      <c r="M94" s="2">
        <v>1.0004E-3</v>
      </c>
      <c r="N94" s="2">
        <f t="shared" si="10"/>
        <v>3.0010004000000001</v>
      </c>
      <c r="P94">
        <v>37.499000000000002</v>
      </c>
      <c r="Q94" s="2">
        <v>1.3477999999999999E-3</v>
      </c>
      <c r="R94" s="2">
        <f t="shared" si="11"/>
        <v>4.0013477999999996</v>
      </c>
      <c r="T94">
        <v>37.499000000000002</v>
      </c>
      <c r="U94" s="2">
        <v>2.6965E-5</v>
      </c>
      <c r="W94">
        <v>37.499000000000002</v>
      </c>
      <c r="X94" s="2">
        <v>8.7273000000000003E-5</v>
      </c>
      <c r="Y94" s="2">
        <f t="shared" si="12"/>
        <v>1.0000872730000001</v>
      </c>
      <c r="AA94">
        <v>37.499000000000002</v>
      </c>
      <c r="AB94" s="2">
        <v>0</v>
      </c>
      <c r="AC94" s="2">
        <f t="shared" si="13"/>
        <v>2</v>
      </c>
      <c r="AE94">
        <v>37.499000000000002</v>
      </c>
      <c r="AF94" s="2">
        <v>0</v>
      </c>
      <c r="AG94" s="2">
        <f t="shared" si="14"/>
        <v>3</v>
      </c>
      <c r="AI94">
        <v>37.499000000000002</v>
      </c>
      <c r="AJ94" s="2">
        <v>0</v>
      </c>
      <c r="AK94" s="2">
        <f t="shared" si="15"/>
        <v>4</v>
      </c>
    </row>
    <row r="95" spans="1:37" x14ac:dyDescent="0.25">
      <c r="A95">
        <v>38.81</v>
      </c>
      <c r="B95" s="2">
        <v>1.1322000000000001E-3</v>
      </c>
      <c r="D95">
        <v>38.81</v>
      </c>
      <c r="E95">
        <v>1.3623000000000001E-3</v>
      </c>
      <c r="F95">
        <f t="shared" si="8"/>
        <v>1.0013623</v>
      </c>
      <c r="H95">
        <v>38.81</v>
      </c>
      <c r="I95" s="2">
        <v>2.0274999999999998E-3</v>
      </c>
      <c r="J95" s="2">
        <f t="shared" si="9"/>
        <v>2.0020275000000001</v>
      </c>
      <c r="K95" s="2"/>
      <c r="L95">
        <v>38.81</v>
      </c>
      <c r="M95" s="2">
        <v>1.1359E-3</v>
      </c>
      <c r="N95" s="2">
        <f t="shared" si="10"/>
        <v>3.0011359</v>
      </c>
      <c r="P95">
        <v>38.81</v>
      </c>
      <c r="Q95" s="2">
        <v>1.5321E-3</v>
      </c>
      <c r="R95" s="2">
        <f t="shared" si="11"/>
        <v>4.0015321000000004</v>
      </c>
      <c r="T95">
        <v>38.81</v>
      </c>
      <c r="U95" s="2">
        <v>2.3550999999999999E-5</v>
      </c>
      <c r="W95">
        <v>38.81</v>
      </c>
      <c r="X95" s="2">
        <v>9.7794999999999995E-5</v>
      </c>
      <c r="Y95" s="2">
        <f t="shared" si="12"/>
        <v>1.0000977950000001</v>
      </c>
      <c r="AA95">
        <v>38.81</v>
      </c>
      <c r="AB95" s="2">
        <v>0</v>
      </c>
      <c r="AC95" s="2">
        <f t="shared" si="13"/>
        <v>2</v>
      </c>
      <c r="AE95">
        <v>38.81</v>
      </c>
      <c r="AF95" s="2">
        <v>0</v>
      </c>
      <c r="AG95" s="2">
        <f t="shared" si="14"/>
        <v>3</v>
      </c>
      <c r="AI95">
        <v>38.81</v>
      </c>
      <c r="AJ95" s="2">
        <v>0</v>
      </c>
      <c r="AK95" s="2">
        <f t="shared" si="15"/>
        <v>4</v>
      </c>
    </row>
    <row r="96" spans="1:37" x14ac:dyDescent="0.25">
      <c r="A96">
        <v>40.159999999999997</v>
      </c>
      <c r="B96" s="2">
        <v>9.9711999999999999E-4</v>
      </c>
      <c r="D96">
        <v>40.159999999999997</v>
      </c>
      <c r="E96">
        <v>1.1991E-3</v>
      </c>
      <c r="F96">
        <f t="shared" si="8"/>
        <v>1.0011991</v>
      </c>
      <c r="H96">
        <v>40.159999999999997</v>
      </c>
      <c r="I96" s="2">
        <v>1.7826999999999999E-3</v>
      </c>
      <c r="J96" s="2">
        <f t="shared" si="9"/>
        <v>2.0017827000000001</v>
      </c>
      <c r="K96" s="2"/>
      <c r="L96">
        <v>40.159999999999997</v>
      </c>
      <c r="M96" s="2">
        <v>1E-3</v>
      </c>
      <c r="N96" s="2">
        <f t="shared" si="10"/>
        <v>3.0009999999999999</v>
      </c>
      <c r="P96">
        <v>40.159999999999997</v>
      </c>
      <c r="Q96" s="2">
        <v>1.3473000000000001E-3</v>
      </c>
      <c r="R96" s="2">
        <f t="shared" si="11"/>
        <v>4.0013472999999999</v>
      </c>
      <c r="T96">
        <v>40.159999999999997</v>
      </c>
      <c r="U96" s="2">
        <v>2.5785000000000001E-5</v>
      </c>
      <c r="W96">
        <v>40.159999999999997</v>
      </c>
      <c r="X96" s="2">
        <v>8.3975999999999997E-5</v>
      </c>
      <c r="Y96" s="2">
        <f t="shared" si="12"/>
        <v>1.000083976</v>
      </c>
      <c r="AA96">
        <v>40.159999999999997</v>
      </c>
      <c r="AB96" s="2">
        <v>6.1546999999999999E-5</v>
      </c>
      <c r="AC96" s="2">
        <f t="shared" si="13"/>
        <v>2.0000615470000001</v>
      </c>
      <c r="AE96">
        <v>40.159999999999997</v>
      </c>
      <c r="AF96" s="2">
        <v>0</v>
      </c>
      <c r="AG96" s="2">
        <f t="shared" si="14"/>
        <v>3</v>
      </c>
      <c r="AI96">
        <v>40.159999999999997</v>
      </c>
      <c r="AJ96" s="2">
        <v>0</v>
      </c>
      <c r="AK96" s="2">
        <f t="shared" si="15"/>
        <v>4</v>
      </c>
    </row>
    <row r="97" spans="1:37" x14ac:dyDescent="0.25">
      <c r="A97">
        <v>41.551000000000002</v>
      </c>
      <c r="B97" s="2">
        <v>7.5947999999999999E-4</v>
      </c>
      <c r="D97">
        <v>41.551000000000002</v>
      </c>
      <c r="E97">
        <v>9.098E-4</v>
      </c>
      <c r="F97">
        <f t="shared" si="8"/>
        <v>1.0009098000000001</v>
      </c>
      <c r="H97">
        <v>41.551000000000002</v>
      </c>
      <c r="I97" s="2">
        <v>1.3504000000000001E-3</v>
      </c>
      <c r="J97" s="2">
        <f t="shared" si="9"/>
        <v>2.0013504000000002</v>
      </c>
      <c r="K97" s="2"/>
      <c r="L97">
        <v>41.551000000000002</v>
      </c>
      <c r="M97" s="2">
        <v>7.5900999999999996E-4</v>
      </c>
      <c r="N97" s="2">
        <f t="shared" si="10"/>
        <v>3.0007590099999999</v>
      </c>
      <c r="P97">
        <v>41.551000000000002</v>
      </c>
      <c r="Q97" s="2">
        <v>1.0212000000000001E-3</v>
      </c>
      <c r="R97" s="2">
        <f t="shared" si="11"/>
        <v>4.0010212000000003</v>
      </c>
      <c r="T97">
        <v>41.551000000000002</v>
      </c>
      <c r="U97" s="2">
        <v>2.5624000000000001E-5</v>
      </c>
      <c r="W97">
        <v>41.551000000000002</v>
      </c>
      <c r="X97" s="2">
        <v>7.1130999999999994E-5</v>
      </c>
      <c r="Y97" s="2">
        <f t="shared" si="12"/>
        <v>1.0000711309999999</v>
      </c>
      <c r="AA97">
        <v>41.551000000000002</v>
      </c>
      <c r="AB97" s="2">
        <v>5.7676000000000001E-5</v>
      </c>
      <c r="AC97" s="2">
        <f t="shared" si="13"/>
        <v>2.000057676</v>
      </c>
      <c r="AE97">
        <v>41.551000000000002</v>
      </c>
      <c r="AF97" s="2">
        <v>0</v>
      </c>
      <c r="AG97" s="2">
        <f t="shared" si="14"/>
        <v>3</v>
      </c>
      <c r="AI97">
        <v>41.551000000000002</v>
      </c>
      <c r="AJ97" s="2">
        <v>0</v>
      </c>
      <c r="AK97" s="2">
        <f t="shared" si="15"/>
        <v>4</v>
      </c>
    </row>
    <row r="98" spans="1:37" x14ac:dyDescent="0.25">
      <c r="A98">
        <v>42.981000000000002</v>
      </c>
      <c r="B98" s="2">
        <v>7.5035E-4</v>
      </c>
      <c r="D98">
        <v>42.981000000000002</v>
      </c>
      <c r="E98">
        <v>9.0381999999999995E-4</v>
      </c>
      <c r="F98">
        <f t="shared" si="8"/>
        <v>1.00090382</v>
      </c>
      <c r="H98">
        <v>42.981000000000002</v>
      </c>
      <c r="I98" s="2">
        <v>1.3458999999999999E-3</v>
      </c>
      <c r="J98" s="2">
        <f t="shared" si="9"/>
        <v>2.0013459</v>
      </c>
      <c r="K98" s="2"/>
      <c r="L98">
        <v>42.981000000000002</v>
      </c>
      <c r="M98" s="2">
        <v>7.5343999999999997E-4</v>
      </c>
      <c r="N98" s="2">
        <f t="shared" si="10"/>
        <v>3.00075344</v>
      </c>
      <c r="P98">
        <v>42.981000000000002</v>
      </c>
      <c r="Q98" s="2">
        <v>1.0166999999999999E-3</v>
      </c>
      <c r="R98" s="2">
        <f t="shared" si="11"/>
        <v>4.0010167000000001</v>
      </c>
      <c r="T98">
        <v>42.981000000000002</v>
      </c>
      <c r="U98" s="2">
        <v>1.3587999999999999E-5</v>
      </c>
      <c r="W98">
        <v>42.981000000000002</v>
      </c>
      <c r="X98" s="2">
        <v>6.0687999999999999E-5</v>
      </c>
      <c r="Y98" s="2">
        <f t="shared" si="12"/>
        <v>1.000060688</v>
      </c>
      <c r="AA98">
        <v>42.981000000000002</v>
      </c>
      <c r="AB98" s="2">
        <v>4.8059000000000002E-5</v>
      </c>
      <c r="AC98" s="2">
        <f t="shared" si="13"/>
        <v>2.000048059</v>
      </c>
      <c r="AE98">
        <v>42.981000000000002</v>
      </c>
      <c r="AF98" s="2">
        <v>0</v>
      </c>
      <c r="AG98" s="2">
        <f t="shared" si="14"/>
        <v>3</v>
      </c>
      <c r="AI98">
        <v>42.981000000000002</v>
      </c>
      <c r="AJ98" s="2">
        <v>0</v>
      </c>
      <c r="AK98" s="2">
        <f t="shared" si="15"/>
        <v>4</v>
      </c>
    </row>
    <row r="99" spans="1:37" x14ac:dyDescent="0.25">
      <c r="A99">
        <v>44.45</v>
      </c>
      <c r="B99" s="2">
        <v>6.2989000000000003E-4</v>
      </c>
      <c r="D99">
        <v>44.45</v>
      </c>
      <c r="E99">
        <v>7.5635999999999998E-4</v>
      </c>
      <c r="F99">
        <f t="shared" si="8"/>
        <v>1.00075636</v>
      </c>
      <c r="H99">
        <v>44.45</v>
      </c>
      <c r="I99" s="2">
        <v>1.1234000000000001E-3</v>
      </c>
      <c r="J99" s="2">
        <f t="shared" si="9"/>
        <v>2.0011234</v>
      </c>
      <c r="K99" s="2"/>
      <c r="L99">
        <v>44.45</v>
      </c>
      <c r="M99" s="2">
        <v>6.3102000000000004E-4</v>
      </c>
      <c r="N99" s="2">
        <f t="shared" si="10"/>
        <v>3.0006310200000001</v>
      </c>
      <c r="P99">
        <v>44.45</v>
      </c>
      <c r="Q99" s="2">
        <v>8.4940000000000005E-4</v>
      </c>
      <c r="R99" s="2">
        <f t="shared" si="11"/>
        <v>4.0008493999999999</v>
      </c>
      <c r="T99">
        <v>44.45</v>
      </c>
      <c r="U99" s="2">
        <v>1.9517E-5</v>
      </c>
      <c r="W99">
        <v>44.45</v>
      </c>
      <c r="X99" s="2">
        <v>5.2991000000000001E-5</v>
      </c>
      <c r="Y99" s="2">
        <f t="shared" si="12"/>
        <v>1.000052991</v>
      </c>
      <c r="AA99">
        <v>44.45</v>
      </c>
      <c r="AB99" s="2">
        <v>3.5097E-5</v>
      </c>
      <c r="AC99" s="2">
        <f t="shared" si="13"/>
        <v>2.000035097</v>
      </c>
      <c r="AE99">
        <v>44.45</v>
      </c>
      <c r="AF99" s="2">
        <v>0</v>
      </c>
      <c r="AG99" s="2">
        <f t="shared" si="14"/>
        <v>3</v>
      </c>
      <c r="AI99">
        <v>44.45</v>
      </c>
      <c r="AJ99" s="2">
        <v>0</v>
      </c>
      <c r="AK99" s="2">
        <f t="shared" si="15"/>
        <v>4</v>
      </c>
    </row>
    <row r="100" spans="1:37" x14ac:dyDescent="0.25">
      <c r="A100">
        <v>45.96</v>
      </c>
      <c r="B100" s="2">
        <v>5.9608999999999997E-4</v>
      </c>
      <c r="D100">
        <v>45.96</v>
      </c>
      <c r="E100">
        <v>7.1557000000000001E-4</v>
      </c>
      <c r="F100">
        <f t="shared" si="8"/>
        <v>1.0007155700000001</v>
      </c>
      <c r="H100">
        <v>45.96</v>
      </c>
      <c r="I100" s="2">
        <v>1.0636E-3</v>
      </c>
      <c r="J100" s="2">
        <f t="shared" si="9"/>
        <v>2.0010636000000002</v>
      </c>
      <c r="K100" s="2"/>
      <c r="L100">
        <v>45.96</v>
      </c>
      <c r="M100" s="2">
        <v>5.9679999999999998E-4</v>
      </c>
      <c r="N100" s="2">
        <f t="shared" si="10"/>
        <v>3.0005967999999998</v>
      </c>
      <c r="P100">
        <v>45.96</v>
      </c>
      <c r="Q100" s="2">
        <v>8.0391000000000002E-4</v>
      </c>
      <c r="R100" s="2">
        <f t="shared" si="11"/>
        <v>4.0008039100000001</v>
      </c>
      <c r="T100">
        <v>45.96</v>
      </c>
      <c r="U100" s="2">
        <v>1.5908000000000001E-5</v>
      </c>
      <c r="W100">
        <v>45.96</v>
      </c>
      <c r="X100" s="2">
        <v>5.7552000000000001E-5</v>
      </c>
      <c r="Y100" s="2">
        <f t="shared" si="12"/>
        <v>1.0000575519999999</v>
      </c>
      <c r="AA100">
        <v>45.96</v>
      </c>
      <c r="AB100" s="2">
        <v>5.3723E-5</v>
      </c>
      <c r="AC100" s="2">
        <f t="shared" si="13"/>
        <v>2.0000537230000002</v>
      </c>
      <c r="AE100">
        <v>45.96</v>
      </c>
      <c r="AF100" s="2">
        <v>0</v>
      </c>
      <c r="AG100" s="2">
        <f t="shared" si="14"/>
        <v>3</v>
      </c>
      <c r="AI100">
        <v>45.96</v>
      </c>
      <c r="AJ100" s="2">
        <v>0</v>
      </c>
      <c r="AK100" s="2">
        <f t="shared" si="15"/>
        <v>4</v>
      </c>
    </row>
    <row r="101" spans="1:37" x14ac:dyDescent="0.25">
      <c r="A101">
        <v>47.509</v>
      </c>
      <c r="B101" s="2">
        <v>5.4978999999999998E-4</v>
      </c>
      <c r="D101">
        <v>47.509</v>
      </c>
      <c r="E101">
        <v>6.6158000000000005E-4</v>
      </c>
      <c r="F101">
        <f t="shared" si="8"/>
        <v>1.0006615800000001</v>
      </c>
      <c r="H101">
        <v>47.509</v>
      </c>
      <c r="I101" s="2">
        <v>9.8510999999999998E-4</v>
      </c>
      <c r="J101" s="2">
        <f t="shared" si="9"/>
        <v>2.0009851099999998</v>
      </c>
      <c r="K101" s="2"/>
      <c r="L101">
        <v>47.509</v>
      </c>
      <c r="M101" s="2">
        <v>5.5144999999999999E-4</v>
      </c>
      <c r="N101" s="2">
        <f t="shared" si="10"/>
        <v>3.0005514500000001</v>
      </c>
      <c r="P101">
        <v>47.509</v>
      </c>
      <c r="Q101" s="2">
        <v>7.4427E-4</v>
      </c>
      <c r="R101" s="2">
        <f t="shared" si="11"/>
        <v>4.0007442700000002</v>
      </c>
      <c r="T101">
        <v>47.509</v>
      </c>
      <c r="U101" s="2">
        <v>9.7737999999999995E-6</v>
      </c>
      <c r="W101">
        <v>47.509</v>
      </c>
      <c r="X101" s="2">
        <v>4.3866999999999999E-5</v>
      </c>
      <c r="Y101" s="2">
        <f t="shared" si="12"/>
        <v>1.000043867</v>
      </c>
      <c r="AA101">
        <v>47.509</v>
      </c>
      <c r="AB101" s="2">
        <v>3.4632000000000003E-5</v>
      </c>
      <c r="AC101" s="2">
        <f t="shared" si="13"/>
        <v>2.0000346320000002</v>
      </c>
      <c r="AE101">
        <v>47.509</v>
      </c>
      <c r="AF101" s="2">
        <v>0</v>
      </c>
      <c r="AG101" s="2">
        <f t="shared" si="14"/>
        <v>3</v>
      </c>
      <c r="AI101">
        <v>47.509</v>
      </c>
      <c r="AJ101" s="2">
        <v>0</v>
      </c>
      <c r="AK101" s="2">
        <f t="shared" si="15"/>
        <v>4</v>
      </c>
    </row>
    <row r="102" spans="1:37" x14ac:dyDescent="0.25">
      <c r="A102">
        <v>49.097999999999999</v>
      </c>
      <c r="B102" s="2">
        <v>5.3187000000000004E-4</v>
      </c>
      <c r="D102">
        <v>49.097999999999999</v>
      </c>
      <c r="E102">
        <v>6.3902999999999996E-4</v>
      </c>
      <c r="F102">
        <f t="shared" si="8"/>
        <v>1.0006390300000001</v>
      </c>
      <c r="H102">
        <v>49.097999999999999</v>
      </c>
      <c r="I102" s="2">
        <v>9.5089999999999997E-4</v>
      </c>
      <c r="J102" s="2">
        <f t="shared" si="9"/>
        <v>2.0009508999999999</v>
      </c>
      <c r="K102" s="2"/>
      <c r="L102">
        <v>49.097999999999999</v>
      </c>
      <c r="M102" s="2">
        <v>5.3277000000000001E-4</v>
      </c>
      <c r="N102" s="2">
        <f t="shared" si="10"/>
        <v>3.00053277</v>
      </c>
      <c r="P102">
        <v>49.097999999999999</v>
      </c>
      <c r="Q102" s="2">
        <v>7.1856000000000003E-4</v>
      </c>
      <c r="R102" s="2">
        <f t="shared" si="11"/>
        <v>4.0007185600000001</v>
      </c>
      <c r="T102">
        <v>49.097999999999999</v>
      </c>
      <c r="U102" s="2">
        <v>1.1552999999999999E-5</v>
      </c>
      <c r="W102">
        <v>49.097999999999999</v>
      </c>
      <c r="X102" s="2">
        <v>4.3999999999999999E-5</v>
      </c>
      <c r="Y102" s="2">
        <f t="shared" si="12"/>
        <v>1.0000439999999999</v>
      </c>
      <c r="AA102">
        <v>49.097999999999999</v>
      </c>
      <c r="AB102" s="2">
        <v>3.5073000000000001E-5</v>
      </c>
      <c r="AC102" s="2">
        <f t="shared" si="13"/>
        <v>2.0000350729999998</v>
      </c>
      <c r="AE102">
        <v>49.097999999999999</v>
      </c>
      <c r="AF102" s="2">
        <v>0</v>
      </c>
      <c r="AG102" s="2">
        <f t="shared" si="14"/>
        <v>3</v>
      </c>
      <c r="AI102">
        <v>49.097999999999999</v>
      </c>
      <c r="AJ102" s="2">
        <v>0</v>
      </c>
      <c r="AK102" s="2">
        <f t="shared" si="15"/>
        <v>4</v>
      </c>
    </row>
    <row r="103" spans="1:37" x14ac:dyDescent="0.25">
      <c r="A103">
        <v>50.726999999999997</v>
      </c>
      <c r="B103" s="2">
        <v>4.5247000000000001E-4</v>
      </c>
      <c r="D103">
        <v>50.726999999999997</v>
      </c>
      <c r="E103">
        <v>5.4160000000000005E-4</v>
      </c>
      <c r="F103">
        <f t="shared" si="8"/>
        <v>1.0005416</v>
      </c>
      <c r="H103">
        <v>50.726999999999997</v>
      </c>
      <c r="I103" s="2">
        <v>8.0201000000000003E-4</v>
      </c>
      <c r="J103" s="2">
        <f t="shared" si="9"/>
        <v>2.0008020100000001</v>
      </c>
      <c r="K103" s="2"/>
      <c r="L103">
        <v>50.726999999999997</v>
      </c>
      <c r="M103" s="2">
        <v>4.5214000000000002E-4</v>
      </c>
      <c r="N103" s="2">
        <f t="shared" si="10"/>
        <v>3.0004521400000002</v>
      </c>
      <c r="P103">
        <v>50.726999999999997</v>
      </c>
      <c r="Q103" s="2">
        <v>6.0683999999999998E-4</v>
      </c>
      <c r="R103" s="2">
        <f t="shared" si="11"/>
        <v>4.0006068399999997</v>
      </c>
      <c r="T103">
        <v>50.726999999999997</v>
      </c>
      <c r="U103" s="2">
        <v>2.0234E-5</v>
      </c>
      <c r="W103">
        <v>50.726999999999997</v>
      </c>
      <c r="X103" s="2">
        <v>4.3798000000000003E-5</v>
      </c>
      <c r="Y103" s="2">
        <f t="shared" si="12"/>
        <v>1.0000437980000001</v>
      </c>
      <c r="AA103">
        <v>50.726999999999997</v>
      </c>
      <c r="AB103" s="2">
        <v>3.0369999999999999E-5</v>
      </c>
      <c r="AC103" s="2">
        <f t="shared" si="13"/>
        <v>2.0000303700000002</v>
      </c>
      <c r="AE103">
        <v>50.726999999999997</v>
      </c>
      <c r="AF103" s="2">
        <v>1.449E-5</v>
      </c>
      <c r="AG103" s="2">
        <f t="shared" si="14"/>
        <v>3.0000144899999999</v>
      </c>
      <c r="AI103">
        <v>50.726999999999997</v>
      </c>
      <c r="AJ103" s="2">
        <v>0</v>
      </c>
      <c r="AK103" s="2">
        <f t="shared" si="15"/>
        <v>4</v>
      </c>
    </row>
    <row r="104" spans="1:37" x14ac:dyDescent="0.25">
      <c r="A104">
        <v>52.395000000000003</v>
      </c>
      <c r="B104" s="2">
        <v>3.5033999999999998E-4</v>
      </c>
      <c r="D104">
        <v>52.395000000000003</v>
      </c>
      <c r="E104">
        <v>4.2394999999999998E-4</v>
      </c>
      <c r="F104">
        <f t="shared" si="8"/>
        <v>1.0004239500000001</v>
      </c>
      <c r="H104">
        <v>52.395000000000003</v>
      </c>
      <c r="I104" s="2">
        <v>6.3278E-4</v>
      </c>
      <c r="J104" s="2">
        <f t="shared" si="9"/>
        <v>2.0006327800000001</v>
      </c>
      <c r="K104" s="2"/>
      <c r="L104">
        <v>52.395000000000003</v>
      </c>
      <c r="M104" s="2">
        <v>3.5336999999999999E-4</v>
      </c>
      <c r="N104" s="2">
        <f t="shared" si="10"/>
        <v>3.00035337</v>
      </c>
      <c r="P104">
        <v>52.395000000000003</v>
      </c>
      <c r="Q104" s="2">
        <v>4.7765999999999998E-4</v>
      </c>
      <c r="R104" s="2">
        <f t="shared" si="11"/>
        <v>4.0004776599999996</v>
      </c>
      <c r="T104">
        <v>52.395000000000003</v>
      </c>
      <c r="U104" s="2">
        <v>2.7157999999999999E-6</v>
      </c>
      <c r="W104">
        <v>52.395000000000003</v>
      </c>
      <c r="X104" s="2">
        <v>2.5729E-5</v>
      </c>
      <c r="Y104" s="2">
        <f t="shared" si="12"/>
        <v>1.0000257290000001</v>
      </c>
      <c r="AA104">
        <v>52.395000000000003</v>
      </c>
      <c r="AB104" s="2">
        <v>2.0404E-5</v>
      </c>
      <c r="AC104" s="2">
        <f t="shared" si="13"/>
        <v>2.0000204039999998</v>
      </c>
      <c r="AE104">
        <v>52.395000000000003</v>
      </c>
      <c r="AF104" s="2">
        <v>1.0077E-5</v>
      </c>
      <c r="AG104" s="2">
        <f t="shared" si="14"/>
        <v>3.0000100770000002</v>
      </c>
      <c r="AI104">
        <v>52.395000000000003</v>
      </c>
      <c r="AJ104" s="2">
        <v>0</v>
      </c>
      <c r="AK104" s="2">
        <f t="shared" si="15"/>
        <v>4</v>
      </c>
    </row>
    <row r="105" spans="1:37" x14ac:dyDescent="0.25">
      <c r="A105">
        <v>54.103000000000002</v>
      </c>
      <c r="B105" s="2">
        <v>3.6129000000000001E-4</v>
      </c>
      <c r="D105">
        <v>54.103000000000002</v>
      </c>
      <c r="E105">
        <v>4.3203000000000002E-4</v>
      </c>
      <c r="F105">
        <f t="shared" si="8"/>
        <v>1.00043203</v>
      </c>
      <c r="H105">
        <v>54.103000000000002</v>
      </c>
      <c r="I105" s="2">
        <v>6.3920999999999997E-4</v>
      </c>
      <c r="J105" s="2">
        <f t="shared" si="9"/>
        <v>2.0006392100000001</v>
      </c>
      <c r="K105" s="2"/>
      <c r="L105">
        <v>54.103000000000002</v>
      </c>
      <c r="M105" s="2">
        <v>3.6077E-4</v>
      </c>
      <c r="N105" s="2">
        <f t="shared" si="10"/>
        <v>3.0003607699999999</v>
      </c>
      <c r="P105">
        <v>54.103000000000002</v>
      </c>
      <c r="Q105" s="2">
        <v>4.8368E-4</v>
      </c>
      <c r="R105" s="2">
        <f t="shared" si="11"/>
        <v>4.0004836800000003</v>
      </c>
      <c r="T105">
        <v>54.103000000000002</v>
      </c>
      <c r="U105" s="2">
        <v>1.7937000000000001E-5</v>
      </c>
      <c r="W105">
        <v>54.103000000000002</v>
      </c>
      <c r="X105" s="2">
        <v>4.0166999999999997E-5</v>
      </c>
      <c r="Y105" s="2">
        <f t="shared" si="12"/>
        <v>1.0000401670000001</v>
      </c>
      <c r="AA105">
        <v>54.103000000000002</v>
      </c>
      <c r="AB105" s="2">
        <v>3.3432000000000001E-5</v>
      </c>
      <c r="AC105" s="2">
        <f t="shared" si="13"/>
        <v>2.0000334319999999</v>
      </c>
      <c r="AE105">
        <v>54.103000000000002</v>
      </c>
      <c r="AF105" s="2">
        <v>2.2648000000000001E-5</v>
      </c>
      <c r="AG105" s="2">
        <f t="shared" si="14"/>
        <v>3.0000226479999998</v>
      </c>
      <c r="AI105">
        <v>54.103000000000002</v>
      </c>
      <c r="AJ105" s="2">
        <v>0</v>
      </c>
      <c r="AK105" s="2">
        <f t="shared" si="15"/>
        <v>4</v>
      </c>
    </row>
    <row r="106" spans="1:37" x14ac:dyDescent="0.25">
      <c r="A106">
        <v>55.850999999999999</v>
      </c>
      <c r="B106" s="2">
        <v>3.5462999999999998E-4</v>
      </c>
      <c r="D106">
        <v>55.850999999999999</v>
      </c>
      <c r="E106">
        <v>4.26E-4</v>
      </c>
      <c r="F106">
        <f t="shared" si="8"/>
        <v>1.000426</v>
      </c>
      <c r="H106">
        <v>55.850999999999999</v>
      </c>
      <c r="I106" s="2">
        <v>6.3345000000000003E-4</v>
      </c>
      <c r="J106" s="2">
        <f t="shared" si="9"/>
        <v>2.00063345</v>
      </c>
      <c r="K106" s="2"/>
      <c r="L106">
        <v>55.850999999999999</v>
      </c>
      <c r="M106" s="2">
        <v>3.5527999999999997E-4</v>
      </c>
      <c r="N106" s="2">
        <f t="shared" si="10"/>
        <v>3.00035528</v>
      </c>
      <c r="P106">
        <v>55.850999999999999</v>
      </c>
      <c r="Q106" s="2">
        <v>4.7875000000000001E-4</v>
      </c>
      <c r="R106" s="2">
        <f t="shared" si="11"/>
        <v>4.0004787500000001</v>
      </c>
      <c r="T106">
        <v>55.850999999999999</v>
      </c>
      <c r="U106" s="2">
        <v>9.0362E-6</v>
      </c>
      <c r="W106">
        <v>55.850999999999999</v>
      </c>
      <c r="X106" s="2">
        <v>3.0995999999999999E-5</v>
      </c>
      <c r="Y106" s="2">
        <f t="shared" si="12"/>
        <v>1.000030996</v>
      </c>
      <c r="AA106">
        <v>55.850999999999999</v>
      </c>
      <c r="AB106" s="2">
        <v>2.5029E-5</v>
      </c>
      <c r="AC106" s="2">
        <f t="shared" si="13"/>
        <v>2.0000250290000001</v>
      </c>
      <c r="AE106">
        <v>55.850999999999999</v>
      </c>
      <c r="AF106" s="2">
        <v>1.4697E-5</v>
      </c>
      <c r="AG106" s="2">
        <f t="shared" si="14"/>
        <v>3.0000146970000001</v>
      </c>
      <c r="AI106">
        <v>55.850999999999999</v>
      </c>
      <c r="AJ106" s="2">
        <v>0</v>
      </c>
      <c r="AK106" s="2">
        <f t="shared" si="15"/>
        <v>4</v>
      </c>
    </row>
    <row r="107" spans="1:37" x14ac:dyDescent="0.25">
      <c r="A107">
        <v>57.637999999999998</v>
      </c>
      <c r="B107" s="2">
        <v>3.4668999999999998E-4</v>
      </c>
      <c r="D107">
        <v>57.637999999999998</v>
      </c>
      <c r="E107">
        <v>4.1702999999999998E-4</v>
      </c>
      <c r="F107">
        <f t="shared" si="8"/>
        <v>1.0004170299999999</v>
      </c>
      <c r="H107">
        <v>57.637999999999998</v>
      </c>
      <c r="I107" s="2">
        <v>6.2082999999999995E-4</v>
      </c>
      <c r="J107" s="2">
        <f t="shared" si="9"/>
        <v>2.0006208299999999</v>
      </c>
      <c r="K107" s="2"/>
      <c r="L107">
        <v>57.637999999999998</v>
      </c>
      <c r="M107" s="2">
        <v>3.4761999999999998E-4</v>
      </c>
      <c r="N107" s="2">
        <f t="shared" si="10"/>
        <v>3.0003476199999999</v>
      </c>
      <c r="P107">
        <v>57.637999999999998</v>
      </c>
      <c r="Q107" s="2">
        <v>4.6910000000000002E-4</v>
      </c>
      <c r="R107" s="2">
        <f t="shared" si="11"/>
        <v>4.0004691000000001</v>
      </c>
      <c r="T107">
        <v>57.637999999999998</v>
      </c>
      <c r="U107" s="2">
        <v>6.4374000000000004E-6</v>
      </c>
      <c r="W107">
        <v>57.637999999999998</v>
      </c>
      <c r="X107" s="2">
        <v>3.0985999999999998E-5</v>
      </c>
      <c r="Y107" s="2">
        <f t="shared" si="12"/>
        <v>1.0000309860000001</v>
      </c>
      <c r="AA107">
        <v>57.637999999999998</v>
      </c>
      <c r="AB107" s="2">
        <v>2.8952E-5</v>
      </c>
      <c r="AC107" s="2">
        <f t="shared" si="13"/>
        <v>2.0000289520000001</v>
      </c>
      <c r="AE107">
        <v>57.637999999999998</v>
      </c>
      <c r="AF107" s="2">
        <v>1.7510999999999999E-5</v>
      </c>
      <c r="AG107" s="2">
        <f t="shared" si="14"/>
        <v>3.0000175109999998</v>
      </c>
      <c r="AI107">
        <v>57.637999999999998</v>
      </c>
      <c r="AJ107" s="2">
        <v>0</v>
      </c>
      <c r="AK107" s="2">
        <f t="shared" si="15"/>
        <v>4</v>
      </c>
    </row>
    <row r="108" spans="1:37" x14ac:dyDescent="0.25">
      <c r="A108">
        <v>59.465000000000003</v>
      </c>
      <c r="B108" s="2">
        <v>3.0357000000000002E-4</v>
      </c>
      <c r="D108">
        <v>59.465000000000003</v>
      </c>
      <c r="E108">
        <v>3.6441000000000002E-4</v>
      </c>
      <c r="F108">
        <f t="shared" si="8"/>
        <v>1.00036441</v>
      </c>
      <c r="H108">
        <v>59.465000000000003</v>
      </c>
      <c r="I108" s="2">
        <v>5.4199000000000001E-4</v>
      </c>
      <c r="J108" s="2">
        <f t="shared" si="9"/>
        <v>2.0005419899999999</v>
      </c>
      <c r="K108" s="2"/>
      <c r="L108">
        <v>59.465000000000003</v>
      </c>
      <c r="M108" s="2">
        <v>3.0385999999999998E-4</v>
      </c>
      <c r="N108" s="2">
        <f t="shared" si="10"/>
        <v>3.0003038599999998</v>
      </c>
      <c r="P108">
        <v>59.465000000000003</v>
      </c>
      <c r="Q108" s="2">
        <v>4.0966E-4</v>
      </c>
      <c r="R108" s="2">
        <f t="shared" si="11"/>
        <v>4.0004096599999999</v>
      </c>
      <c r="T108">
        <v>59.465000000000003</v>
      </c>
      <c r="U108" s="2">
        <v>7.4382999999999996E-6</v>
      </c>
      <c r="W108">
        <v>59.465000000000003</v>
      </c>
      <c r="X108" s="2">
        <v>2.3065E-5</v>
      </c>
      <c r="Y108" s="2">
        <f t="shared" si="12"/>
        <v>1.0000230649999999</v>
      </c>
      <c r="AA108">
        <v>59.465000000000003</v>
      </c>
      <c r="AB108" s="2">
        <v>1.4583000000000001E-5</v>
      </c>
      <c r="AC108" s="2">
        <f t="shared" si="13"/>
        <v>2.000014583</v>
      </c>
      <c r="AE108">
        <v>59.465000000000003</v>
      </c>
      <c r="AF108" s="2">
        <v>7.0468E-6</v>
      </c>
      <c r="AG108" s="2">
        <f t="shared" si="14"/>
        <v>3.0000070468</v>
      </c>
      <c r="AI108">
        <v>59.465000000000003</v>
      </c>
      <c r="AJ108" s="2">
        <v>0</v>
      </c>
      <c r="AK108" s="2">
        <f t="shared" si="15"/>
        <v>4</v>
      </c>
    </row>
    <row r="109" spans="1:37" x14ac:dyDescent="0.25">
      <c r="A109">
        <v>61.332000000000001</v>
      </c>
      <c r="B109" s="2">
        <v>2.8768000000000001E-4</v>
      </c>
      <c r="D109">
        <v>61.332000000000001</v>
      </c>
      <c r="E109">
        <v>3.4625999999999998E-4</v>
      </c>
      <c r="F109">
        <f t="shared" si="8"/>
        <v>1.0003462599999999</v>
      </c>
      <c r="H109">
        <v>61.332000000000001</v>
      </c>
      <c r="I109" s="2">
        <v>5.1546999999999997E-4</v>
      </c>
      <c r="J109" s="2">
        <f t="shared" si="9"/>
        <v>2.0005154699999999</v>
      </c>
      <c r="K109" s="2"/>
      <c r="L109">
        <v>61.332000000000001</v>
      </c>
      <c r="M109" s="2">
        <v>2.8861000000000002E-4</v>
      </c>
      <c r="N109" s="2">
        <f t="shared" si="10"/>
        <v>3.0002886100000001</v>
      </c>
      <c r="P109">
        <v>61.332000000000001</v>
      </c>
      <c r="Q109" s="2">
        <v>3.8948999999999999E-4</v>
      </c>
      <c r="R109" s="2">
        <f t="shared" si="11"/>
        <v>4.0003894899999999</v>
      </c>
      <c r="T109">
        <v>61.332000000000001</v>
      </c>
      <c r="U109" s="2">
        <v>5.4912E-6</v>
      </c>
      <c r="W109">
        <v>61.332000000000001</v>
      </c>
      <c r="X109" s="2">
        <v>2.6274999999999998E-5</v>
      </c>
      <c r="Y109" s="2">
        <f t="shared" si="12"/>
        <v>1.000026275</v>
      </c>
      <c r="AA109">
        <v>61.332000000000001</v>
      </c>
      <c r="AB109" s="2">
        <v>2.4709999999999999E-5</v>
      </c>
      <c r="AC109" s="2">
        <f t="shared" si="13"/>
        <v>2.0000247099999999</v>
      </c>
      <c r="AE109">
        <v>61.332000000000001</v>
      </c>
      <c r="AF109" s="2">
        <v>1.5133000000000001E-5</v>
      </c>
      <c r="AG109" s="2">
        <f t="shared" si="14"/>
        <v>3.0000151329999998</v>
      </c>
      <c r="AI109">
        <v>61.332000000000001</v>
      </c>
      <c r="AJ109" s="2">
        <v>0</v>
      </c>
      <c r="AK109" s="2">
        <f t="shared" si="15"/>
        <v>4</v>
      </c>
    </row>
    <row r="110" spans="1:37" x14ac:dyDescent="0.25">
      <c r="A110">
        <v>63.238999999999997</v>
      </c>
      <c r="B110" s="2">
        <v>3.4908999999999998E-4</v>
      </c>
      <c r="D110">
        <v>63.238999999999997</v>
      </c>
      <c r="E110">
        <v>4.1970000000000001E-4</v>
      </c>
      <c r="F110">
        <f t="shared" si="8"/>
        <v>1.0004196999999999</v>
      </c>
      <c r="H110">
        <v>63.238999999999997</v>
      </c>
      <c r="I110" s="2">
        <v>6.244E-4</v>
      </c>
      <c r="J110" s="2">
        <f t="shared" si="9"/>
        <v>2.0006244</v>
      </c>
      <c r="K110" s="2"/>
      <c r="L110">
        <v>63.238999999999997</v>
      </c>
      <c r="M110" s="2">
        <v>3.5E-4</v>
      </c>
      <c r="N110" s="2">
        <f t="shared" si="10"/>
        <v>3.0003500000000001</v>
      </c>
      <c r="P110">
        <v>63.238999999999997</v>
      </c>
      <c r="Q110" s="2">
        <v>4.7186999999999999E-4</v>
      </c>
      <c r="R110" s="2">
        <f t="shared" si="11"/>
        <v>4.0004718700000002</v>
      </c>
      <c r="T110">
        <v>63.238999999999997</v>
      </c>
      <c r="U110" s="2">
        <v>8.0639999999999994E-6</v>
      </c>
      <c r="W110">
        <v>63.238999999999997</v>
      </c>
      <c r="X110" s="2">
        <v>2.9662000000000002E-5</v>
      </c>
      <c r="Y110" s="2">
        <f t="shared" si="12"/>
        <v>1.000029662</v>
      </c>
      <c r="AA110">
        <v>63.238999999999997</v>
      </c>
      <c r="AB110" s="2">
        <v>2.3598E-5</v>
      </c>
      <c r="AC110" s="2">
        <f t="shared" si="13"/>
        <v>2.0000235979999998</v>
      </c>
      <c r="AE110">
        <v>63.238999999999997</v>
      </c>
      <c r="AF110" s="2">
        <v>1.3534E-5</v>
      </c>
      <c r="AG110" s="2">
        <f t="shared" si="14"/>
        <v>3.0000135339999998</v>
      </c>
      <c r="AI110">
        <v>63.238999999999997</v>
      </c>
      <c r="AJ110" s="2">
        <v>0</v>
      </c>
      <c r="AK110" s="2">
        <f t="shared" si="15"/>
        <v>4</v>
      </c>
    </row>
    <row r="111" spans="1:37" x14ac:dyDescent="0.25">
      <c r="A111">
        <v>65.185000000000002</v>
      </c>
      <c r="B111" s="2">
        <v>2.9459000000000001E-4</v>
      </c>
      <c r="D111">
        <v>65.185000000000002</v>
      </c>
      <c r="E111">
        <v>3.5395000000000001E-4</v>
      </c>
      <c r="F111">
        <f t="shared" si="8"/>
        <v>1.00035395</v>
      </c>
      <c r="H111">
        <v>65.185000000000002</v>
      </c>
      <c r="I111" s="2">
        <v>5.2599999999999999E-4</v>
      </c>
      <c r="J111" s="2">
        <f t="shared" si="9"/>
        <v>2.0005259999999998</v>
      </c>
      <c r="K111" s="2"/>
      <c r="L111">
        <v>65.185000000000002</v>
      </c>
      <c r="M111" s="2">
        <v>2.9530000000000002E-4</v>
      </c>
      <c r="N111" s="2">
        <f t="shared" si="10"/>
        <v>3.0002952999999999</v>
      </c>
      <c r="P111">
        <v>65.185000000000002</v>
      </c>
      <c r="Q111" s="2">
        <v>3.9756999999999998E-4</v>
      </c>
      <c r="R111" s="2">
        <f t="shared" si="11"/>
        <v>4.0003975699999996</v>
      </c>
      <c r="T111">
        <v>65.185000000000002</v>
      </c>
      <c r="U111" s="2">
        <v>8.4537000000000001E-6</v>
      </c>
      <c r="W111">
        <v>65.185000000000002</v>
      </c>
      <c r="X111" s="2">
        <v>2.4258000000000001E-5</v>
      </c>
      <c r="Y111" s="2">
        <f t="shared" si="12"/>
        <v>1.0000242580000001</v>
      </c>
      <c r="AA111">
        <v>65.185000000000002</v>
      </c>
      <c r="AB111" s="2">
        <v>1.6387000000000001E-5</v>
      </c>
      <c r="AC111" s="2">
        <f t="shared" si="13"/>
        <v>2.0000163870000001</v>
      </c>
      <c r="AE111">
        <v>65.185000000000002</v>
      </c>
      <c r="AF111" s="2">
        <v>8.7906000000000002E-6</v>
      </c>
      <c r="AG111" s="2">
        <f t="shared" si="14"/>
        <v>3.0000087905999999</v>
      </c>
      <c r="AI111">
        <v>65.185000000000002</v>
      </c>
      <c r="AJ111" s="2">
        <v>0</v>
      </c>
      <c r="AK111" s="2">
        <f t="shared" si="15"/>
        <v>4</v>
      </c>
    </row>
    <row r="112" spans="1:37" x14ac:dyDescent="0.25">
      <c r="A112">
        <v>67.171000000000006</v>
      </c>
      <c r="B112" s="2">
        <v>2.9535E-4</v>
      </c>
      <c r="D112">
        <v>67.171000000000006</v>
      </c>
      <c r="E112">
        <v>3.5565E-4</v>
      </c>
      <c r="F112">
        <f t="shared" si="8"/>
        <v>1.0003556499999999</v>
      </c>
      <c r="H112">
        <v>67.171000000000006</v>
      </c>
      <c r="I112" s="2">
        <v>5.2908999999999996E-4</v>
      </c>
      <c r="J112" s="2">
        <f t="shared" si="9"/>
        <v>2.0005290900000001</v>
      </c>
      <c r="K112" s="2"/>
      <c r="L112">
        <v>67.171000000000006</v>
      </c>
      <c r="M112" s="2">
        <v>2.9660999999999999E-4</v>
      </c>
      <c r="N112" s="2">
        <f t="shared" si="10"/>
        <v>3.0002966099999999</v>
      </c>
      <c r="P112">
        <v>67.171000000000006</v>
      </c>
      <c r="Q112" s="2">
        <v>3.9982E-4</v>
      </c>
      <c r="R112" s="2">
        <f t="shared" si="11"/>
        <v>4.0003998200000002</v>
      </c>
      <c r="T112">
        <v>67.171000000000006</v>
      </c>
      <c r="U112" s="2">
        <v>6.8427999999999999E-6</v>
      </c>
      <c r="W112">
        <v>67.171000000000006</v>
      </c>
      <c r="X112" s="2">
        <v>2.7640999999999998E-5</v>
      </c>
      <c r="Y112" s="2">
        <f t="shared" si="12"/>
        <v>1.000027641</v>
      </c>
      <c r="AA112">
        <v>67.171000000000006</v>
      </c>
      <c r="AB112" s="2">
        <v>2.5089999999999999E-5</v>
      </c>
      <c r="AC112" s="2">
        <f t="shared" si="13"/>
        <v>2.0000250899999998</v>
      </c>
      <c r="AE112">
        <v>67.171000000000006</v>
      </c>
      <c r="AF112" s="2">
        <v>1.0084E-5</v>
      </c>
      <c r="AG112" s="2">
        <f t="shared" si="14"/>
        <v>3.0000100839999999</v>
      </c>
      <c r="AI112">
        <v>67.171000000000006</v>
      </c>
      <c r="AJ112" s="2">
        <v>0</v>
      </c>
      <c r="AK112" s="2">
        <f t="shared" si="15"/>
        <v>4</v>
      </c>
    </row>
    <row r="113" spans="1:37" x14ac:dyDescent="0.25">
      <c r="A113">
        <v>69.197000000000003</v>
      </c>
      <c r="B113" s="2">
        <v>2.9791000000000003E-4</v>
      </c>
      <c r="D113">
        <v>69.197000000000003</v>
      </c>
      <c r="E113">
        <v>3.5781000000000002E-4</v>
      </c>
      <c r="F113">
        <f t="shared" si="8"/>
        <v>1.0003578099999999</v>
      </c>
      <c r="H113">
        <v>69.197000000000003</v>
      </c>
      <c r="I113" s="2">
        <v>5.3209000000000004E-4</v>
      </c>
      <c r="J113" s="2">
        <f t="shared" si="9"/>
        <v>2.0005320900000001</v>
      </c>
      <c r="K113" s="2"/>
      <c r="L113">
        <v>69.197000000000003</v>
      </c>
      <c r="M113" s="2">
        <v>2.9838E-4</v>
      </c>
      <c r="N113" s="2">
        <f t="shared" si="10"/>
        <v>3.0002983799999998</v>
      </c>
      <c r="P113">
        <v>69.197000000000003</v>
      </c>
      <c r="Q113" s="2">
        <v>4.0208000000000003E-4</v>
      </c>
      <c r="R113" s="2">
        <f t="shared" si="11"/>
        <v>4.0004020799999997</v>
      </c>
      <c r="T113">
        <v>69.197000000000003</v>
      </c>
      <c r="U113" s="2">
        <v>7.2373000000000001E-6</v>
      </c>
      <c r="W113">
        <v>69.197000000000003</v>
      </c>
      <c r="X113" s="2">
        <v>2.3388999999999999E-5</v>
      </c>
      <c r="Y113" s="2">
        <f t="shared" si="12"/>
        <v>1.0000233890000001</v>
      </c>
      <c r="AA113">
        <v>69.197000000000003</v>
      </c>
      <c r="AB113" s="2">
        <v>6.4724000000000001E-6</v>
      </c>
      <c r="AC113" s="2">
        <f t="shared" si="13"/>
        <v>2.0000064724</v>
      </c>
      <c r="AE113">
        <v>69.197000000000003</v>
      </c>
      <c r="AF113" s="2">
        <v>0</v>
      </c>
      <c r="AG113" s="2">
        <f t="shared" si="14"/>
        <v>3</v>
      </c>
      <c r="AI113">
        <v>69.197000000000003</v>
      </c>
      <c r="AJ113" s="2">
        <v>0</v>
      </c>
      <c r="AK113" s="2">
        <f t="shared" si="15"/>
        <v>4</v>
      </c>
    </row>
    <row r="114" spans="1:37" x14ac:dyDescent="0.25">
      <c r="A114">
        <v>71.263000000000005</v>
      </c>
      <c r="B114" s="2">
        <v>2.3091999999999999E-4</v>
      </c>
      <c r="D114">
        <v>71.263000000000005</v>
      </c>
      <c r="E114">
        <v>2.7765E-4</v>
      </c>
      <c r="F114">
        <f t="shared" si="8"/>
        <v>1.0002776499999999</v>
      </c>
      <c r="H114">
        <v>71.263000000000005</v>
      </c>
      <c r="I114" s="2">
        <v>4.1319000000000002E-4</v>
      </c>
      <c r="J114" s="2">
        <f t="shared" si="9"/>
        <v>2.0004131900000002</v>
      </c>
      <c r="K114" s="2"/>
      <c r="L114">
        <v>71.263000000000005</v>
      </c>
      <c r="M114" s="2">
        <v>2.3143999999999999E-4</v>
      </c>
      <c r="N114" s="2">
        <f t="shared" si="10"/>
        <v>3.0002314399999999</v>
      </c>
      <c r="P114">
        <v>71.263000000000005</v>
      </c>
      <c r="Q114" s="2">
        <v>3.1219E-4</v>
      </c>
      <c r="R114" s="2">
        <f t="shared" si="11"/>
        <v>4.0003121899999998</v>
      </c>
      <c r="T114">
        <v>71.263000000000005</v>
      </c>
      <c r="U114" s="2">
        <v>4.7025999999999997E-6</v>
      </c>
      <c r="W114">
        <v>71.263000000000005</v>
      </c>
      <c r="X114" s="2">
        <v>1.9128E-5</v>
      </c>
      <c r="Y114" s="2">
        <f t="shared" si="12"/>
        <v>1.0000191279999999</v>
      </c>
      <c r="AA114">
        <v>71.263000000000005</v>
      </c>
      <c r="AB114" s="2">
        <v>0</v>
      </c>
      <c r="AC114" s="2">
        <f t="shared" si="13"/>
        <v>2</v>
      </c>
      <c r="AE114">
        <v>71.263000000000005</v>
      </c>
      <c r="AF114" s="2">
        <v>0</v>
      </c>
      <c r="AG114" s="2">
        <f t="shared" si="14"/>
        <v>3</v>
      </c>
      <c r="AI114">
        <v>71.263000000000005</v>
      </c>
      <c r="AJ114" s="2">
        <v>0</v>
      </c>
      <c r="AK114" s="2">
        <f t="shared" si="15"/>
        <v>4</v>
      </c>
    </row>
    <row r="115" spans="1:37" x14ac:dyDescent="0.25">
      <c r="A115">
        <v>73.367999999999995</v>
      </c>
      <c r="B115" s="2">
        <v>2.7228000000000002E-4</v>
      </c>
      <c r="D115">
        <v>73.367999999999995</v>
      </c>
      <c r="E115">
        <v>3.2798000000000001E-4</v>
      </c>
      <c r="F115">
        <f t="shared" si="8"/>
        <v>1.00032798</v>
      </c>
      <c r="H115">
        <v>73.367999999999995</v>
      </c>
      <c r="I115" s="2">
        <v>4.8833000000000004E-4</v>
      </c>
      <c r="J115" s="2">
        <f t="shared" si="9"/>
        <v>2.00048833</v>
      </c>
      <c r="L115">
        <v>73.367999999999995</v>
      </c>
      <c r="M115" s="2">
        <v>2.7345000000000001E-4</v>
      </c>
      <c r="N115" s="2">
        <f t="shared" si="10"/>
        <v>3.0002734499999999</v>
      </c>
      <c r="P115">
        <v>73.367999999999995</v>
      </c>
      <c r="Q115" s="2">
        <v>3.6895E-4</v>
      </c>
      <c r="R115" s="2">
        <f t="shared" si="11"/>
        <v>4.0003689500000004</v>
      </c>
      <c r="T115">
        <v>73.367999999999995</v>
      </c>
      <c r="U115" s="2">
        <v>5.0401999999999996E-6</v>
      </c>
      <c r="W115">
        <v>73.367999999999995</v>
      </c>
      <c r="X115" s="2">
        <v>1.4894E-5</v>
      </c>
      <c r="Y115" s="2">
        <f t="shared" si="12"/>
        <v>1.000014894</v>
      </c>
      <c r="AA115">
        <v>73.367999999999995</v>
      </c>
      <c r="AB115" s="2">
        <v>0</v>
      </c>
      <c r="AC115" s="2">
        <f t="shared" si="13"/>
        <v>2</v>
      </c>
      <c r="AE115">
        <v>73.367999999999995</v>
      </c>
      <c r="AF115" s="2">
        <v>0</v>
      </c>
      <c r="AG115" s="2">
        <f t="shared" si="14"/>
        <v>3</v>
      </c>
      <c r="AI115">
        <v>73.367999999999995</v>
      </c>
      <c r="AJ115" s="2">
        <v>0</v>
      </c>
      <c r="AK115" s="2">
        <f t="shared" si="15"/>
        <v>4</v>
      </c>
    </row>
    <row r="116" spans="1:37" x14ac:dyDescent="0.25">
      <c r="A116">
        <v>75.513000000000005</v>
      </c>
      <c r="B116" s="2">
        <v>2.4220000000000001E-4</v>
      </c>
      <c r="D116">
        <v>75.513000000000005</v>
      </c>
      <c r="E116">
        <v>2.9163000000000003E-4</v>
      </c>
      <c r="F116">
        <f t="shared" si="8"/>
        <v>1.00029163</v>
      </c>
      <c r="H116">
        <v>75.513000000000005</v>
      </c>
      <c r="I116" s="2">
        <v>4.3389999999999998E-4</v>
      </c>
      <c r="J116" s="2">
        <f t="shared" si="9"/>
        <v>2.0004339</v>
      </c>
      <c r="L116">
        <v>75.513000000000005</v>
      </c>
      <c r="M116" s="2">
        <v>2.432E-4</v>
      </c>
      <c r="N116" s="2">
        <f t="shared" si="10"/>
        <v>3.0002431999999999</v>
      </c>
      <c r="P116">
        <v>75.513000000000005</v>
      </c>
      <c r="Q116" s="2">
        <v>3.2787000000000002E-4</v>
      </c>
      <c r="R116" s="2">
        <f t="shared" si="11"/>
        <v>4.0003278699999996</v>
      </c>
      <c r="T116">
        <v>75.513000000000005</v>
      </c>
      <c r="U116" s="2">
        <v>5.6686999999999996E-6</v>
      </c>
      <c r="W116">
        <v>75.513000000000005</v>
      </c>
      <c r="X116" s="2">
        <v>0</v>
      </c>
      <c r="Y116" s="2">
        <f t="shared" si="12"/>
        <v>1</v>
      </c>
      <c r="AA116">
        <v>75.513000000000005</v>
      </c>
      <c r="AB116" s="2">
        <v>0</v>
      </c>
      <c r="AC116" s="2">
        <f t="shared" si="13"/>
        <v>2</v>
      </c>
      <c r="AE116">
        <v>75.513000000000005</v>
      </c>
      <c r="AF116" s="2">
        <v>0</v>
      </c>
      <c r="AG116" s="2">
        <f t="shared" si="14"/>
        <v>3</v>
      </c>
      <c r="AI116">
        <v>75.513000000000005</v>
      </c>
      <c r="AJ116" s="2">
        <v>0</v>
      </c>
      <c r="AK116" s="2">
        <f t="shared" si="15"/>
        <v>4</v>
      </c>
    </row>
    <row r="117" spans="1:37" x14ac:dyDescent="0.25">
      <c r="A117">
        <v>77.697999999999993</v>
      </c>
      <c r="B117" s="2">
        <v>2.2081999999999999E-4</v>
      </c>
      <c r="D117">
        <v>77.697999999999993</v>
      </c>
      <c r="E117">
        <v>2.4534999999999997E-4</v>
      </c>
      <c r="F117">
        <f t="shared" si="8"/>
        <v>1.0002453499999999</v>
      </c>
      <c r="H117">
        <v>77.697999999999993</v>
      </c>
      <c r="I117" s="2">
        <v>3.4734000000000002E-4</v>
      </c>
      <c r="J117" s="2">
        <f t="shared" si="9"/>
        <v>2.0003473399999998</v>
      </c>
      <c r="L117">
        <v>77.697999999999993</v>
      </c>
      <c r="M117" s="2">
        <v>2.0680000000000001E-4</v>
      </c>
      <c r="N117" s="2">
        <f t="shared" si="10"/>
        <v>3.0002068</v>
      </c>
      <c r="P117">
        <v>77.697999999999993</v>
      </c>
      <c r="Q117" s="2">
        <v>2.6643000000000001E-4</v>
      </c>
      <c r="R117" s="2">
        <f t="shared" si="11"/>
        <v>4.0002664299999999</v>
      </c>
      <c r="T117">
        <v>77.697999999999993</v>
      </c>
      <c r="U117" s="2">
        <v>5.1257000000000001E-5</v>
      </c>
      <c r="W117">
        <v>77.697999999999993</v>
      </c>
      <c r="X117" s="2">
        <v>0</v>
      </c>
      <c r="Y117" s="2">
        <f t="shared" si="12"/>
        <v>1</v>
      </c>
      <c r="AA117">
        <v>77.697999999999993</v>
      </c>
      <c r="AB117" s="2">
        <v>0</v>
      </c>
      <c r="AC117" s="2">
        <f t="shared" si="13"/>
        <v>2</v>
      </c>
      <c r="AE117">
        <v>77.697999999999993</v>
      </c>
      <c r="AF117" s="2">
        <v>0</v>
      </c>
      <c r="AG117" s="2">
        <f t="shared" si="14"/>
        <v>3</v>
      </c>
      <c r="AI117">
        <v>77.697999999999993</v>
      </c>
      <c r="AJ117" s="2">
        <v>0</v>
      </c>
      <c r="AK117" s="2">
        <f t="shared" si="15"/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C63" sqref="C63"/>
    </sheetView>
  </sheetViews>
  <sheetFormatPr defaultRowHeight="15" x14ac:dyDescent="0.25"/>
  <cols>
    <col min="1" max="1" width="21.5703125" bestFit="1" customWidth="1"/>
  </cols>
  <sheetData>
    <row r="1" spans="1:15" x14ac:dyDescent="0.25">
      <c r="A1" t="s">
        <v>23</v>
      </c>
      <c r="B1" t="s">
        <v>0</v>
      </c>
      <c r="C1" t="s">
        <v>1</v>
      </c>
      <c r="D1" t="s">
        <v>19</v>
      </c>
      <c r="E1" t="s">
        <v>20</v>
      </c>
      <c r="G1" t="s">
        <v>0</v>
      </c>
      <c r="H1" t="s">
        <v>1</v>
      </c>
      <c r="I1" t="s">
        <v>19</v>
      </c>
      <c r="J1" t="s">
        <v>20</v>
      </c>
      <c r="L1" t="s">
        <v>0</v>
      </c>
      <c r="M1" t="s">
        <v>1</v>
      </c>
      <c r="N1" t="s">
        <v>19</v>
      </c>
      <c r="O1" t="s">
        <v>20</v>
      </c>
    </row>
    <row r="2" spans="1:15" x14ac:dyDescent="0.25">
      <c r="A2">
        <v>0</v>
      </c>
      <c r="B2">
        <v>809.00699999999995</v>
      </c>
      <c r="C2">
        <v>832.60199999999998</v>
      </c>
      <c r="D2">
        <f>B2/B$2*100</f>
        <v>100</v>
      </c>
      <c r="E2">
        <f>C2/C$2*100</f>
        <v>100</v>
      </c>
      <c r="G2">
        <v>344.827</v>
      </c>
      <c r="H2">
        <v>288.51</v>
      </c>
      <c r="I2">
        <f>G2/G$2*100</f>
        <v>100</v>
      </c>
      <c r="J2">
        <f>H2/H$2*100</f>
        <v>100</v>
      </c>
      <c r="L2">
        <f t="shared" ref="L2:M4" si="0">B2-G2</f>
        <v>464.17999999999995</v>
      </c>
      <c r="M2">
        <f t="shared" si="0"/>
        <v>544.09199999999998</v>
      </c>
      <c r="N2">
        <f>L2/L$2*100</f>
        <v>100</v>
      </c>
      <c r="O2">
        <f>M2/M$2*100</f>
        <v>100</v>
      </c>
    </row>
    <row r="3" spans="1:15" x14ac:dyDescent="0.25">
      <c r="A3">
        <v>5</v>
      </c>
      <c r="B3">
        <v>470.839</v>
      </c>
      <c r="C3">
        <v>597.25800000000004</v>
      </c>
      <c r="D3">
        <f>B3/B$2*100</f>
        <v>58.199620028009647</v>
      </c>
      <c r="E3">
        <f t="shared" ref="E3:E4" si="1">C3/C$2*100</f>
        <v>71.733913682647895</v>
      </c>
      <c r="G3">
        <v>108.941</v>
      </c>
      <c r="H3">
        <v>129.51900000000001</v>
      </c>
      <c r="I3">
        <f t="shared" ref="I3:J4" si="2">G3/G$2*100</f>
        <v>31.592943708004306</v>
      </c>
      <c r="J3">
        <f t="shared" si="2"/>
        <v>44.89237808048248</v>
      </c>
      <c r="L3">
        <f t="shared" si="0"/>
        <v>361.89800000000002</v>
      </c>
      <c r="M3">
        <f t="shared" si="0"/>
        <v>467.73900000000003</v>
      </c>
      <c r="N3">
        <f t="shared" ref="N3:O4" si="3">L3/L$2*100</f>
        <v>77.965013572321098</v>
      </c>
      <c r="O3">
        <f t="shared" si="3"/>
        <v>85.966895304470583</v>
      </c>
    </row>
    <row r="4" spans="1:15" x14ac:dyDescent="0.25">
      <c r="A4" t="s">
        <v>24</v>
      </c>
      <c r="B4">
        <v>307.31700000000001</v>
      </c>
      <c r="C4">
        <v>507.58600000000001</v>
      </c>
      <c r="D4">
        <f>B4/B$2*100</f>
        <v>37.986939544404443</v>
      </c>
      <c r="E4">
        <f t="shared" si="1"/>
        <v>60.963821850055609</v>
      </c>
      <c r="G4">
        <v>52.911000000000001</v>
      </c>
      <c r="H4">
        <v>71.403000000000006</v>
      </c>
      <c r="I4">
        <f t="shared" si="2"/>
        <v>15.344216085167345</v>
      </c>
      <c r="J4">
        <f t="shared" si="2"/>
        <v>24.748882187792454</v>
      </c>
      <c r="L4">
        <f t="shared" si="0"/>
        <v>254.40600000000001</v>
      </c>
      <c r="M4">
        <f t="shared" si="0"/>
        <v>436.18299999999999</v>
      </c>
      <c r="N4">
        <f t="shared" si="3"/>
        <v>54.807617734499559</v>
      </c>
      <c r="O4">
        <f t="shared" si="3"/>
        <v>80.167140851179582</v>
      </c>
    </row>
    <row r="5" spans="1:15" x14ac:dyDescent="0.25">
      <c r="D5">
        <f>B4/B3*100</f>
        <v>65.270081705211339</v>
      </c>
      <c r="E5">
        <f>C4/C3*100</f>
        <v>84.986052928550137</v>
      </c>
    </row>
    <row r="6" spans="1:15" x14ac:dyDescent="0.25">
      <c r="G6" t="s">
        <v>14</v>
      </c>
      <c r="L6" t="s">
        <v>21</v>
      </c>
    </row>
    <row r="7" spans="1:15" x14ac:dyDescent="0.25">
      <c r="A7" t="s">
        <v>25</v>
      </c>
    </row>
    <row r="8" spans="1:15" x14ac:dyDescent="0.25">
      <c r="A8" t="s">
        <v>26</v>
      </c>
      <c r="B8" s="4">
        <v>0.02</v>
      </c>
      <c r="C8" s="4">
        <v>0.06</v>
      </c>
    </row>
    <row r="9" spans="1:15" x14ac:dyDescent="0.25">
      <c r="A9" t="s">
        <v>27</v>
      </c>
      <c r="B9">
        <f>B4/0.98</f>
        <v>313.58877551020407</v>
      </c>
      <c r="C9">
        <f>C4/0.935</f>
        <v>542.87272727272727</v>
      </c>
      <c r="G9">
        <f>G4/0.98</f>
        <v>53.990816326530613</v>
      </c>
      <c r="H9">
        <f>H4/0.94</f>
        <v>75.96063829787235</v>
      </c>
      <c r="L9">
        <f>L4/0.98</f>
        <v>259.59795918367348</v>
      </c>
      <c r="M9">
        <f>M4/0.94</f>
        <v>464.02446808510638</v>
      </c>
    </row>
    <row r="11" spans="1:15" x14ac:dyDescent="0.25">
      <c r="A11" t="s">
        <v>28</v>
      </c>
      <c r="B11" s="4">
        <v>0.05</v>
      </c>
      <c r="C11" s="4">
        <v>0.05</v>
      </c>
    </row>
    <row r="12" spans="1:15" x14ac:dyDescent="0.25">
      <c r="B12">
        <f>B3/0.95</f>
        <v>495.62</v>
      </c>
      <c r="C12">
        <f>C3/0.95</f>
        <v>628.69263157894738</v>
      </c>
      <c r="G12">
        <f>G3/0.95</f>
        <v>114.67473684210528</v>
      </c>
      <c r="H12">
        <f>H3/0.95</f>
        <v>136.33578947368423</v>
      </c>
      <c r="L12">
        <f>L3/0.95</f>
        <v>380.94526315789477</v>
      </c>
      <c r="M12">
        <f>M3/0.95</f>
        <v>492.35684210526324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opLeftCell="F43" workbookViewId="0">
      <selection activeCell="C63" sqref="C63"/>
    </sheetView>
  </sheetViews>
  <sheetFormatPr defaultRowHeight="15" x14ac:dyDescent="0.25"/>
  <sheetData>
    <row r="1" spans="1:39" x14ac:dyDescent="0.25">
      <c r="A1" t="s">
        <v>11</v>
      </c>
      <c r="F1" t="s">
        <v>29</v>
      </c>
      <c r="N1" t="s">
        <v>17</v>
      </c>
      <c r="U1" t="s">
        <v>30</v>
      </c>
    </row>
    <row r="2" spans="1:39" x14ac:dyDescent="0.25">
      <c r="A2" t="s">
        <v>2</v>
      </c>
      <c r="B2" t="s">
        <v>3</v>
      </c>
      <c r="C2" t="s">
        <v>2</v>
      </c>
      <c r="D2" t="s">
        <v>3</v>
      </c>
      <c r="F2" t="s">
        <v>2</v>
      </c>
      <c r="G2" t="s">
        <v>3</v>
      </c>
      <c r="I2" t="s">
        <v>2</v>
      </c>
      <c r="J2" t="s">
        <v>3</v>
      </c>
      <c r="N2" t="s">
        <v>2</v>
      </c>
      <c r="O2" t="s">
        <v>3</v>
      </c>
      <c r="Q2" t="s">
        <v>2</v>
      </c>
      <c r="R2" t="s">
        <v>3</v>
      </c>
      <c r="U2" t="s">
        <v>2</v>
      </c>
      <c r="V2" t="s">
        <v>3</v>
      </c>
      <c r="X2" t="s">
        <v>2</v>
      </c>
      <c r="Y2" t="s">
        <v>3</v>
      </c>
    </row>
    <row r="3" spans="1:39" x14ac:dyDescent="0.25">
      <c r="A3" t="s">
        <v>4</v>
      </c>
      <c r="B3" t="s">
        <v>5</v>
      </c>
      <c r="C3" t="s">
        <v>4</v>
      </c>
      <c r="D3" t="s">
        <v>5</v>
      </c>
      <c r="F3" t="s">
        <v>4</v>
      </c>
      <c r="G3" t="s">
        <v>5</v>
      </c>
      <c r="I3" t="s">
        <v>4</v>
      </c>
      <c r="J3" t="s">
        <v>5</v>
      </c>
      <c r="N3" t="s">
        <v>4</v>
      </c>
      <c r="O3" t="s">
        <v>5</v>
      </c>
      <c r="Q3" t="s">
        <v>4</v>
      </c>
      <c r="R3" t="s">
        <v>5</v>
      </c>
      <c r="U3" t="s">
        <v>4</v>
      </c>
      <c r="V3" t="s">
        <v>5</v>
      </c>
      <c r="X3" t="s">
        <v>4</v>
      </c>
      <c r="Y3" t="s">
        <v>5</v>
      </c>
    </row>
    <row r="6" spans="1:39" x14ac:dyDescent="0.25">
      <c r="A6">
        <v>1.5040599999999999E-2</v>
      </c>
      <c r="B6">
        <v>80.515699999999995</v>
      </c>
      <c r="C6">
        <v>0.99329500000000004</v>
      </c>
      <c r="D6">
        <v>384.19740000000002</v>
      </c>
      <c r="F6">
        <v>1.5045299999999999E-2</v>
      </c>
      <c r="G6">
        <v>51.053400000000003</v>
      </c>
      <c r="H6">
        <f>G6+250</f>
        <v>301.05340000000001</v>
      </c>
      <c r="I6">
        <v>0.99401499999999998</v>
      </c>
      <c r="J6">
        <v>371.5634</v>
      </c>
      <c r="K6">
        <f>J6+250</f>
        <v>621.5634</v>
      </c>
      <c r="N6" s="2">
        <v>1.50242E-2</v>
      </c>
      <c r="O6" s="2">
        <v>101.55670000000001</v>
      </c>
      <c r="P6" s="2">
        <f>O6+350</f>
        <v>451.55669999999998</v>
      </c>
      <c r="Q6" s="2">
        <v>0.99365300000000001</v>
      </c>
      <c r="R6" s="2">
        <v>458.57130000000001</v>
      </c>
      <c r="S6" s="2">
        <f>R6+350</f>
        <v>808.57130000000006</v>
      </c>
      <c r="U6">
        <v>1.5078100000000001E-2</v>
      </c>
      <c r="V6">
        <v>84.3767</v>
      </c>
      <c r="W6">
        <f>V6+600</f>
        <v>684.37670000000003</v>
      </c>
      <c r="X6">
        <v>0.99356900000000004</v>
      </c>
      <c r="Y6">
        <v>579.41420000000005</v>
      </c>
      <c r="Z6">
        <f>Y6+600</f>
        <v>1179.4142000000002</v>
      </c>
      <c r="AE6" s="2"/>
      <c r="AF6" s="2"/>
      <c r="AG6" s="2"/>
      <c r="AH6" s="2"/>
      <c r="AJ6" s="2"/>
      <c r="AK6" s="2"/>
      <c r="AL6" s="2"/>
      <c r="AM6" s="2"/>
    </row>
    <row r="7" spans="1:39" x14ac:dyDescent="0.25">
      <c r="A7">
        <v>3.5046599999999997E-2</v>
      </c>
      <c r="B7">
        <v>92.687100000000001</v>
      </c>
      <c r="C7">
        <v>0.95170200000000005</v>
      </c>
      <c r="D7">
        <v>362.05680000000001</v>
      </c>
      <c r="F7">
        <v>3.4256399999999999E-2</v>
      </c>
      <c r="G7">
        <v>59.053100000000001</v>
      </c>
      <c r="H7">
        <f t="shared" ref="H7:H29" si="0">G7+250</f>
        <v>309.05309999999997</v>
      </c>
      <c r="I7">
        <v>0.94959199999999999</v>
      </c>
      <c r="J7">
        <v>253.18469999999999</v>
      </c>
      <c r="K7">
        <f t="shared" ref="K7:K41" si="1">J7+250</f>
        <v>503.18470000000002</v>
      </c>
      <c r="N7" s="2">
        <v>3.5291700000000002E-2</v>
      </c>
      <c r="O7" s="2">
        <v>117.4422</v>
      </c>
      <c r="P7" s="2">
        <f t="shared" ref="P7:P29" si="2">O7+350</f>
        <v>467.44220000000001</v>
      </c>
      <c r="Q7" s="2">
        <v>0.94992900000000002</v>
      </c>
      <c r="R7" s="2">
        <v>456.4796</v>
      </c>
      <c r="S7" s="2">
        <f t="shared" ref="S7:S41" si="3">R7+350</f>
        <v>806.4796</v>
      </c>
      <c r="U7">
        <v>3.4211199999999997E-2</v>
      </c>
      <c r="V7">
        <v>97.323099999999997</v>
      </c>
      <c r="W7">
        <f t="shared" ref="W7:W29" si="4">V7+600</f>
        <v>697.32309999999995</v>
      </c>
      <c r="X7">
        <v>0.95001999999999998</v>
      </c>
      <c r="Y7">
        <v>408.14060000000001</v>
      </c>
      <c r="Z7">
        <f t="shared" ref="Z7:Z41" si="5">Y7+600</f>
        <v>1008.1405999999999</v>
      </c>
      <c r="AE7" s="2"/>
      <c r="AF7" s="2"/>
      <c r="AG7" s="2"/>
      <c r="AH7" s="2"/>
      <c r="AJ7" s="2"/>
      <c r="AK7" s="2"/>
      <c r="AL7" s="2"/>
      <c r="AM7" s="2"/>
    </row>
    <row r="8" spans="1:39" x14ac:dyDescent="0.25">
      <c r="A8">
        <v>5.0304399999999999E-2</v>
      </c>
      <c r="B8">
        <v>98.645099999999999</v>
      </c>
      <c r="C8">
        <v>0.90363899999999997</v>
      </c>
      <c r="D8">
        <v>357.31389999999999</v>
      </c>
      <c r="F8">
        <v>5.0613499999999999E-2</v>
      </c>
      <c r="G8">
        <v>63.297199999999997</v>
      </c>
      <c r="H8">
        <f t="shared" si="0"/>
        <v>313.29719999999998</v>
      </c>
      <c r="I8">
        <v>0.89954299999999998</v>
      </c>
      <c r="J8">
        <v>248.26499999999999</v>
      </c>
      <c r="K8">
        <f t="shared" si="1"/>
        <v>498.26499999999999</v>
      </c>
      <c r="N8" s="2">
        <v>4.94215E-2</v>
      </c>
      <c r="O8" s="2">
        <v>124.6427</v>
      </c>
      <c r="P8" s="2">
        <f t="shared" si="2"/>
        <v>474.64269999999999</v>
      </c>
      <c r="Q8" s="2">
        <v>0.90103900000000003</v>
      </c>
      <c r="R8" s="2">
        <v>455.24470000000002</v>
      </c>
      <c r="S8" s="2">
        <f t="shared" si="3"/>
        <v>805.24469999999997</v>
      </c>
      <c r="U8">
        <v>5.0499299999999997E-2</v>
      </c>
      <c r="V8">
        <v>104.3501</v>
      </c>
      <c r="W8">
        <f t="shared" si="4"/>
        <v>704.3501</v>
      </c>
      <c r="X8">
        <v>0.89984600000000003</v>
      </c>
      <c r="Y8">
        <v>402.1123</v>
      </c>
      <c r="Z8">
        <f t="shared" si="5"/>
        <v>1002.1123</v>
      </c>
      <c r="AE8" s="2"/>
      <c r="AF8" s="2"/>
      <c r="AG8" s="2"/>
      <c r="AH8" s="2"/>
      <c r="AJ8" s="2"/>
      <c r="AK8" s="2"/>
      <c r="AL8" s="2"/>
      <c r="AM8" s="2"/>
    </row>
    <row r="9" spans="1:39" x14ac:dyDescent="0.25">
      <c r="A9">
        <v>6.9801699999999994E-2</v>
      </c>
      <c r="B9">
        <v>104.6159</v>
      </c>
      <c r="C9">
        <v>0.85091099999999997</v>
      </c>
      <c r="D9">
        <v>354.08640000000003</v>
      </c>
      <c r="F9">
        <v>7.0660100000000003E-2</v>
      </c>
      <c r="G9">
        <v>67.338700000000003</v>
      </c>
      <c r="H9">
        <f t="shared" si="0"/>
        <v>317.33870000000002</v>
      </c>
      <c r="I9">
        <v>0.84896899999999997</v>
      </c>
      <c r="J9">
        <v>245.6575</v>
      </c>
      <c r="K9">
        <f t="shared" si="1"/>
        <v>495.65750000000003</v>
      </c>
      <c r="N9" s="2">
        <v>6.9235900000000003E-2</v>
      </c>
      <c r="O9" s="2">
        <v>132.54220000000001</v>
      </c>
      <c r="P9" s="2">
        <f t="shared" si="2"/>
        <v>482.54219999999998</v>
      </c>
      <c r="Q9" s="2">
        <v>0.84993799999999997</v>
      </c>
      <c r="R9" s="2">
        <v>453.94029999999998</v>
      </c>
      <c r="S9" s="2">
        <f t="shared" si="3"/>
        <v>803.94029999999998</v>
      </c>
      <c r="U9">
        <v>7.0605299999999996E-2</v>
      </c>
      <c r="V9">
        <v>111.11660000000001</v>
      </c>
      <c r="W9">
        <f t="shared" si="4"/>
        <v>711.11660000000006</v>
      </c>
      <c r="X9">
        <v>0.850074</v>
      </c>
      <c r="Y9">
        <v>399.94209999999998</v>
      </c>
      <c r="Z9">
        <f t="shared" si="5"/>
        <v>999.94209999999998</v>
      </c>
      <c r="AE9" s="2"/>
      <c r="AF9" s="2"/>
      <c r="AG9" s="2"/>
      <c r="AH9" s="2"/>
      <c r="AJ9" s="2"/>
      <c r="AK9" s="2"/>
      <c r="AL9" s="2"/>
      <c r="AM9" s="2"/>
    </row>
    <row r="10" spans="1:39" x14ac:dyDescent="0.25">
      <c r="A10">
        <v>9.05112E-2</v>
      </c>
      <c r="B10">
        <v>109.8948</v>
      </c>
      <c r="C10">
        <v>0.79920500000000005</v>
      </c>
      <c r="D10">
        <v>351.31569999999999</v>
      </c>
      <c r="F10">
        <v>8.9211600000000002E-2</v>
      </c>
      <c r="G10">
        <v>70.608000000000004</v>
      </c>
      <c r="H10">
        <f t="shared" si="0"/>
        <v>320.608</v>
      </c>
      <c r="I10">
        <v>0.79747900000000005</v>
      </c>
      <c r="J10">
        <v>243.44990000000001</v>
      </c>
      <c r="K10">
        <f t="shared" si="1"/>
        <v>493.44990000000001</v>
      </c>
      <c r="N10" s="2">
        <v>8.9751700000000004E-2</v>
      </c>
      <c r="O10" s="2">
        <v>139.2741</v>
      </c>
      <c r="P10" s="2">
        <f t="shared" si="2"/>
        <v>489.27409999999998</v>
      </c>
      <c r="Q10" s="2">
        <v>0.80083599999999999</v>
      </c>
      <c r="R10" s="2">
        <v>452.66460000000001</v>
      </c>
      <c r="S10" s="2">
        <f t="shared" si="3"/>
        <v>802.66460000000006</v>
      </c>
      <c r="U10">
        <v>8.9277999999999996E-2</v>
      </c>
      <c r="V10">
        <v>116.39360000000001</v>
      </c>
      <c r="W10">
        <f t="shared" si="4"/>
        <v>716.39359999999999</v>
      </c>
      <c r="X10">
        <v>0.79969500000000004</v>
      </c>
      <c r="Y10">
        <v>398.30040000000002</v>
      </c>
      <c r="Z10">
        <f t="shared" si="5"/>
        <v>998.30040000000008</v>
      </c>
      <c r="AE10" s="2"/>
      <c r="AF10" s="2"/>
      <c r="AG10" s="2"/>
      <c r="AH10" s="2"/>
      <c r="AJ10" s="2"/>
      <c r="AK10" s="2"/>
      <c r="AL10" s="2"/>
      <c r="AM10" s="2"/>
    </row>
    <row r="11" spans="1:39" x14ac:dyDescent="0.25">
      <c r="A11">
        <v>9.9557099999999996E-2</v>
      </c>
      <c r="B11">
        <v>111.99939999999999</v>
      </c>
      <c r="C11">
        <v>0.76036999999999999</v>
      </c>
      <c r="D11">
        <v>349.20499999999998</v>
      </c>
      <c r="F11">
        <v>9.9205199999999993E-2</v>
      </c>
      <c r="G11">
        <v>72.1036</v>
      </c>
      <c r="H11">
        <f t="shared" si="0"/>
        <v>322.10360000000003</v>
      </c>
      <c r="I11">
        <v>0.75867899999999999</v>
      </c>
      <c r="J11">
        <v>241.90389999999999</v>
      </c>
      <c r="K11">
        <f t="shared" si="1"/>
        <v>491.90390000000002</v>
      </c>
      <c r="N11" s="2">
        <v>0.10016</v>
      </c>
      <c r="O11" s="2">
        <v>142.303</v>
      </c>
      <c r="P11" s="2">
        <f t="shared" si="2"/>
        <v>492.303</v>
      </c>
      <c r="Q11" s="2">
        <v>0.76083800000000001</v>
      </c>
      <c r="R11" s="2">
        <v>451.80029999999999</v>
      </c>
      <c r="S11" s="2">
        <f t="shared" si="3"/>
        <v>801.80029999999999</v>
      </c>
      <c r="U11">
        <v>9.9180099999999993E-2</v>
      </c>
      <c r="V11">
        <v>118.9409</v>
      </c>
      <c r="W11">
        <f t="shared" si="4"/>
        <v>718.94090000000006</v>
      </c>
      <c r="X11">
        <v>0.76106600000000002</v>
      </c>
      <c r="Y11">
        <v>397.11689999999999</v>
      </c>
      <c r="Z11">
        <f t="shared" si="5"/>
        <v>997.11689999999999</v>
      </c>
      <c r="AE11" s="2"/>
      <c r="AF11" s="2"/>
      <c r="AG11" s="2"/>
      <c r="AH11" s="2"/>
      <c r="AJ11" s="2"/>
      <c r="AK11" s="2"/>
      <c r="AL11" s="2"/>
      <c r="AM11" s="2"/>
    </row>
    <row r="12" spans="1:39" x14ac:dyDescent="0.25">
      <c r="A12">
        <v>0.15013499999999999</v>
      </c>
      <c r="B12">
        <v>122.07810000000001</v>
      </c>
      <c r="C12">
        <v>0.72973100000000002</v>
      </c>
      <c r="D12">
        <v>347.5179</v>
      </c>
      <c r="F12">
        <v>0.148927</v>
      </c>
      <c r="G12">
        <v>78.873999999999995</v>
      </c>
      <c r="H12">
        <f t="shared" si="0"/>
        <v>328.87400000000002</v>
      </c>
      <c r="I12">
        <v>0.730688</v>
      </c>
      <c r="J12">
        <v>240.697</v>
      </c>
      <c r="K12">
        <f t="shared" si="1"/>
        <v>490.697</v>
      </c>
      <c r="N12" s="2">
        <v>0.14951600000000001</v>
      </c>
      <c r="O12" s="2">
        <v>154.8245</v>
      </c>
      <c r="P12" s="2">
        <f t="shared" si="2"/>
        <v>504.8245</v>
      </c>
      <c r="Q12" s="2">
        <v>0.73016599999999998</v>
      </c>
      <c r="R12" s="2">
        <v>450.91059999999999</v>
      </c>
      <c r="S12" s="2">
        <f t="shared" si="3"/>
        <v>800.91059999999993</v>
      </c>
      <c r="U12">
        <v>0.15059700000000001</v>
      </c>
      <c r="V12">
        <v>130.57060000000001</v>
      </c>
      <c r="W12">
        <f t="shared" si="4"/>
        <v>730.57060000000001</v>
      </c>
      <c r="X12">
        <v>0.72992100000000004</v>
      </c>
      <c r="Y12">
        <v>396.07279999999997</v>
      </c>
      <c r="Z12">
        <f t="shared" si="5"/>
        <v>996.07279999999992</v>
      </c>
      <c r="AE12" s="2"/>
      <c r="AF12" s="2"/>
      <c r="AG12" s="2"/>
      <c r="AH12" s="2"/>
      <c r="AJ12" s="2"/>
      <c r="AK12" s="2"/>
      <c r="AL12" s="2"/>
      <c r="AM12" s="2"/>
    </row>
    <row r="13" spans="1:39" x14ac:dyDescent="0.25">
      <c r="A13">
        <v>0.19953599999999999</v>
      </c>
      <c r="B13">
        <v>130.6396</v>
      </c>
      <c r="C13">
        <v>0.70099599999999995</v>
      </c>
      <c r="D13">
        <v>345.91559999999998</v>
      </c>
      <c r="F13">
        <v>0.19845399999999999</v>
      </c>
      <c r="G13">
        <v>84.757599999999996</v>
      </c>
      <c r="H13">
        <f t="shared" si="0"/>
        <v>334.75760000000002</v>
      </c>
      <c r="I13">
        <v>0.69895399999999996</v>
      </c>
      <c r="J13">
        <v>239.35130000000001</v>
      </c>
      <c r="K13">
        <f t="shared" si="1"/>
        <v>489.35130000000004</v>
      </c>
      <c r="N13" s="2">
        <v>0.199603</v>
      </c>
      <c r="O13" s="2">
        <v>165.69649999999999</v>
      </c>
      <c r="P13" s="2">
        <f t="shared" si="2"/>
        <v>515.69650000000001</v>
      </c>
      <c r="Q13" s="2">
        <v>0.70036299999999996</v>
      </c>
      <c r="R13" s="2">
        <v>449.95370000000003</v>
      </c>
      <c r="S13" s="2">
        <f t="shared" si="3"/>
        <v>799.95370000000003</v>
      </c>
      <c r="U13">
        <v>0.19947400000000001</v>
      </c>
      <c r="V13">
        <v>140.1318</v>
      </c>
      <c r="W13">
        <f t="shared" si="4"/>
        <v>740.1318</v>
      </c>
      <c r="X13">
        <v>0.70039799999999997</v>
      </c>
      <c r="Y13">
        <v>395.04430000000002</v>
      </c>
      <c r="Z13">
        <f t="shared" si="5"/>
        <v>995.04430000000002</v>
      </c>
      <c r="AE13" s="2"/>
      <c r="AF13" s="2"/>
      <c r="AG13" s="2"/>
      <c r="AH13" s="2"/>
      <c r="AJ13" s="2"/>
      <c r="AK13" s="2"/>
      <c r="AL13" s="2"/>
      <c r="AM13" s="2"/>
    </row>
    <row r="14" spans="1:39" x14ac:dyDescent="0.25">
      <c r="A14">
        <v>0.249699</v>
      </c>
      <c r="B14">
        <v>138.37119999999999</v>
      </c>
      <c r="C14">
        <v>0.67949800000000005</v>
      </c>
      <c r="D14">
        <v>344.57049999999998</v>
      </c>
      <c r="F14">
        <v>0.249248</v>
      </c>
      <c r="G14">
        <v>90.482200000000006</v>
      </c>
      <c r="H14">
        <f t="shared" si="0"/>
        <v>340.48220000000003</v>
      </c>
      <c r="I14">
        <v>0.68026200000000003</v>
      </c>
      <c r="J14">
        <v>238.71719999999999</v>
      </c>
      <c r="K14">
        <f t="shared" si="1"/>
        <v>488.71719999999999</v>
      </c>
      <c r="N14" s="2">
        <v>0.24959400000000001</v>
      </c>
      <c r="O14" s="2">
        <v>175.70230000000001</v>
      </c>
      <c r="P14" s="2">
        <f t="shared" si="2"/>
        <v>525.70230000000004</v>
      </c>
      <c r="Q14" s="2">
        <v>0.67975099999999999</v>
      </c>
      <c r="R14" s="2">
        <v>449.2475</v>
      </c>
      <c r="S14" s="2">
        <f t="shared" si="3"/>
        <v>799.24749999999995</v>
      </c>
      <c r="U14">
        <v>0.24979699999999999</v>
      </c>
      <c r="V14">
        <v>149.3586</v>
      </c>
      <c r="W14">
        <f t="shared" si="4"/>
        <v>749.35860000000002</v>
      </c>
      <c r="X14">
        <v>0.68008800000000003</v>
      </c>
      <c r="Y14">
        <v>394.30029999999999</v>
      </c>
      <c r="Z14">
        <f t="shared" si="5"/>
        <v>994.30029999999999</v>
      </c>
      <c r="AE14" s="2"/>
      <c r="AF14" s="2"/>
      <c r="AG14" s="2"/>
      <c r="AH14" s="2"/>
      <c r="AJ14" s="2"/>
      <c r="AK14" s="2"/>
      <c r="AL14" s="2"/>
      <c r="AM14" s="2"/>
    </row>
    <row r="15" spans="1:39" x14ac:dyDescent="0.25">
      <c r="A15">
        <v>0.300541</v>
      </c>
      <c r="B15">
        <v>146.25399999999999</v>
      </c>
      <c r="C15">
        <v>0.65984500000000001</v>
      </c>
      <c r="D15">
        <v>343.4418</v>
      </c>
      <c r="F15">
        <v>0.29978399999999999</v>
      </c>
      <c r="G15">
        <v>95.883799999999994</v>
      </c>
      <c r="H15">
        <f t="shared" si="0"/>
        <v>345.88380000000001</v>
      </c>
      <c r="I15">
        <v>0.66042299999999998</v>
      </c>
      <c r="J15">
        <v>237.77350000000001</v>
      </c>
      <c r="K15">
        <f t="shared" si="1"/>
        <v>487.77350000000001</v>
      </c>
      <c r="N15" s="2">
        <v>0.29938399999999998</v>
      </c>
      <c r="O15" s="2">
        <v>185.35550000000001</v>
      </c>
      <c r="P15" s="2">
        <f t="shared" si="2"/>
        <v>535.35550000000001</v>
      </c>
      <c r="Q15" s="2">
        <v>0.66008699999999998</v>
      </c>
      <c r="R15" s="2">
        <v>448.54039999999998</v>
      </c>
      <c r="S15" s="2">
        <f t="shared" si="3"/>
        <v>798.54039999999998</v>
      </c>
      <c r="U15">
        <v>0.29983300000000002</v>
      </c>
      <c r="V15">
        <v>158.31710000000001</v>
      </c>
      <c r="W15">
        <f t="shared" si="4"/>
        <v>758.31709999999998</v>
      </c>
      <c r="X15">
        <v>0.65952</v>
      </c>
      <c r="Y15">
        <v>393.45</v>
      </c>
      <c r="Z15">
        <f t="shared" si="5"/>
        <v>993.45</v>
      </c>
      <c r="AE15" s="2"/>
      <c r="AF15" s="2"/>
      <c r="AG15" s="2"/>
      <c r="AH15" s="2"/>
      <c r="AJ15" s="2"/>
      <c r="AK15" s="2"/>
      <c r="AL15" s="2"/>
      <c r="AM15" s="2"/>
    </row>
    <row r="16" spans="1:39" x14ac:dyDescent="0.25">
      <c r="A16">
        <v>0.34923500000000002</v>
      </c>
      <c r="B16">
        <v>153.81489999999999</v>
      </c>
      <c r="C16">
        <v>0.64045099999999999</v>
      </c>
      <c r="D16">
        <v>341.96109999999999</v>
      </c>
      <c r="F16">
        <v>0.34959699999999999</v>
      </c>
      <c r="G16">
        <v>101.41759999999999</v>
      </c>
      <c r="H16">
        <f t="shared" si="0"/>
        <v>351.41759999999999</v>
      </c>
      <c r="I16">
        <v>0.64102999999999999</v>
      </c>
      <c r="J16">
        <v>236.58850000000001</v>
      </c>
      <c r="K16">
        <f t="shared" si="1"/>
        <v>486.58850000000001</v>
      </c>
      <c r="N16" s="2">
        <v>0.34946500000000003</v>
      </c>
      <c r="O16" s="2">
        <v>195.2235</v>
      </c>
      <c r="P16" s="2">
        <f t="shared" si="2"/>
        <v>545.22350000000006</v>
      </c>
      <c r="Q16" s="2">
        <v>0.64042500000000002</v>
      </c>
      <c r="R16" s="2">
        <v>447.76420000000002</v>
      </c>
      <c r="S16" s="2">
        <f t="shared" si="3"/>
        <v>797.76420000000007</v>
      </c>
      <c r="U16">
        <v>0.34941100000000003</v>
      </c>
      <c r="V16">
        <v>167.3186</v>
      </c>
      <c r="W16">
        <f t="shared" si="4"/>
        <v>767.31860000000006</v>
      </c>
      <c r="X16">
        <v>0.639652</v>
      </c>
      <c r="Y16">
        <v>392.67840000000001</v>
      </c>
      <c r="Z16">
        <f t="shared" si="5"/>
        <v>992.67840000000001</v>
      </c>
      <c r="AE16" s="2"/>
      <c r="AF16" s="2"/>
      <c r="AG16" s="2"/>
      <c r="AH16" s="2"/>
      <c r="AJ16" s="2"/>
      <c r="AK16" s="2"/>
      <c r="AL16" s="2"/>
      <c r="AM16" s="2"/>
    </row>
    <row r="17" spans="1:39" x14ac:dyDescent="0.25">
      <c r="A17">
        <v>0.40109600000000001</v>
      </c>
      <c r="B17">
        <v>162.09219999999999</v>
      </c>
      <c r="C17">
        <v>0.61855000000000004</v>
      </c>
      <c r="D17">
        <v>339.8331</v>
      </c>
      <c r="F17">
        <v>0.40007100000000001</v>
      </c>
      <c r="G17">
        <v>107.3661</v>
      </c>
      <c r="H17">
        <f t="shared" si="0"/>
        <v>357.36610000000002</v>
      </c>
      <c r="I17">
        <v>0.61954100000000001</v>
      </c>
      <c r="J17">
        <v>235.2784</v>
      </c>
      <c r="K17">
        <f t="shared" si="1"/>
        <v>485.27840000000003</v>
      </c>
      <c r="N17" s="2">
        <v>0.39898800000000001</v>
      </c>
      <c r="O17" s="2">
        <v>205.5736</v>
      </c>
      <c r="P17" s="2">
        <f t="shared" si="2"/>
        <v>555.57359999999994</v>
      </c>
      <c r="Q17" s="2">
        <v>0.62040300000000004</v>
      </c>
      <c r="R17" s="2">
        <v>446.33769999999998</v>
      </c>
      <c r="S17" s="2">
        <f t="shared" si="3"/>
        <v>796.33770000000004</v>
      </c>
      <c r="U17">
        <v>0.40077299999999999</v>
      </c>
      <c r="V17">
        <v>177.21260000000001</v>
      </c>
      <c r="W17">
        <f t="shared" si="4"/>
        <v>777.21260000000007</v>
      </c>
      <c r="X17">
        <v>0.62052499999999999</v>
      </c>
      <c r="Y17">
        <v>391.697</v>
      </c>
      <c r="Z17">
        <f t="shared" si="5"/>
        <v>991.697</v>
      </c>
      <c r="AE17" s="2"/>
      <c r="AF17" s="2"/>
      <c r="AG17" s="2"/>
      <c r="AH17" s="2"/>
      <c r="AJ17" s="2"/>
      <c r="AK17" s="2"/>
      <c r="AL17" s="2"/>
      <c r="AM17" s="2"/>
    </row>
    <row r="18" spans="1:39" x14ac:dyDescent="0.25">
      <c r="A18">
        <v>0.45029200000000003</v>
      </c>
      <c r="B18">
        <v>170.4837</v>
      </c>
      <c r="C18">
        <v>0.60265299999999999</v>
      </c>
      <c r="D18">
        <v>336.26159999999999</v>
      </c>
      <c r="F18">
        <v>0.45140200000000003</v>
      </c>
      <c r="G18">
        <v>113.4871</v>
      </c>
      <c r="H18">
        <f t="shared" si="0"/>
        <v>363.4871</v>
      </c>
      <c r="I18">
        <v>0.59921899999999995</v>
      </c>
      <c r="J18">
        <v>233.16499999999999</v>
      </c>
      <c r="K18">
        <f t="shared" si="1"/>
        <v>483.16499999999996</v>
      </c>
      <c r="N18" s="2">
        <v>0.45006400000000002</v>
      </c>
      <c r="O18" s="2">
        <v>216.91229999999999</v>
      </c>
      <c r="P18" s="2">
        <f t="shared" si="2"/>
        <v>566.91229999999996</v>
      </c>
      <c r="Q18" s="2">
        <v>0.60105399999999998</v>
      </c>
      <c r="R18" s="2">
        <v>436.44009999999997</v>
      </c>
      <c r="S18" s="2">
        <f t="shared" si="3"/>
        <v>786.44010000000003</v>
      </c>
      <c r="U18">
        <v>0.44925399999999999</v>
      </c>
      <c r="V18">
        <v>187.2543</v>
      </c>
      <c r="W18">
        <f t="shared" si="4"/>
        <v>787.25430000000006</v>
      </c>
      <c r="X18">
        <v>0.60101300000000002</v>
      </c>
      <c r="Y18">
        <v>389.83980000000003</v>
      </c>
      <c r="Z18">
        <f t="shared" si="5"/>
        <v>989.83979999999997</v>
      </c>
      <c r="AE18" s="2"/>
      <c r="AF18" s="2"/>
      <c r="AG18" s="2"/>
      <c r="AH18" s="2"/>
      <c r="AJ18" s="2"/>
      <c r="AK18" s="2"/>
      <c r="AL18" s="2"/>
      <c r="AM18" s="2"/>
    </row>
    <row r="19" spans="1:39" x14ac:dyDescent="0.25">
      <c r="A19">
        <v>0.50045399999999995</v>
      </c>
      <c r="B19">
        <v>180.16909999999999</v>
      </c>
      <c r="C19">
        <v>0.59081799999999995</v>
      </c>
      <c r="D19">
        <v>331.36520000000002</v>
      </c>
      <c r="F19">
        <v>0.49973499999999998</v>
      </c>
      <c r="G19">
        <v>120.44580000000001</v>
      </c>
      <c r="H19">
        <f t="shared" si="0"/>
        <v>370.44580000000002</v>
      </c>
      <c r="I19">
        <v>0.59104199999999996</v>
      </c>
      <c r="J19">
        <v>232.0558</v>
      </c>
      <c r="K19">
        <f t="shared" si="1"/>
        <v>482.05579999999998</v>
      </c>
      <c r="N19" s="2">
        <v>0.50034000000000001</v>
      </c>
      <c r="O19" s="2">
        <v>229.61859999999999</v>
      </c>
      <c r="P19" s="2">
        <f t="shared" si="2"/>
        <v>579.61860000000001</v>
      </c>
      <c r="Q19" s="2">
        <v>0.59060100000000004</v>
      </c>
      <c r="R19" s="2">
        <v>401.5804</v>
      </c>
      <c r="S19" s="2">
        <f t="shared" si="3"/>
        <v>751.58040000000005</v>
      </c>
      <c r="U19">
        <v>0.499996</v>
      </c>
      <c r="V19">
        <v>199.65950000000001</v>
      </c>
      <c r="W19">
        <f t="shared" si="4"/>
        <v>799.65949999999998</v>
      </c>
      <c r="X19">
        <v>0.59062000000000003</v>
      </c>
      <c r="Y19">
        <v>385.09</v>
      </c>
      <c r="Z19">
        <f t="shared" si="5"/>
        <v>985.08999999999992</v>
      </c>
      <c r="AE19" s="2"/>
      <c r="AF19" s="2"/>
      <c r="AG19" s="2"/>
      <c r="AH19" s="2"/>
      <c r="AJ19" s="2"/>
      <c r="AK19" s="2"/>
      <c r="AL19" s="2"/>
      <c r="AM19" s="2"/>
    </row>
    <row r="20" spans="1:39" x14ac:dyDescent="0.25">
      <c r="A20">
        <v>0.54984200000000005</v>
      </c>
      <c r="B20">
        <v>190.99180000000001</v>
      </c>
      <c r="C20">
        <v>0.580955</v>
      </c>
      <c r="D20">
        <v>323.55630000000002</v>
      </c>
      <c r="F20">
        <v>0.54659199999999997</v>
      </c>
      <c r="G20">
        <v>128.1524</v>
      </c>
      <c r="H20">
        <f t="shared" si="0"/>
        <v>378.1524</v>
      </c>
      <c r="I20">
        <v>0.57972800000000002</v>
      </c>
      <c r="J20">
        <v>229.346</v>
      </c>
      <c r="K20">
        <f t="shared" si="1"/>
        <v>479.346</v>
      </c>
      <c r="N20" s="2">
        <v>0.55000499999999997</v>
      </c>
      <c r="O20" s="2">
        <v>245.9691</v>
      </c>
      <c r="P20" s="2">
        <f t="shared" si="2"/>
        <v>595.96910000000003</v>
      </c>
      <c r="Q20" s="2">
        <v>0.580905</v>
      </c>
      <c r="R20" s="2">
        <v>356.2801</v>
      </c>
      <c r="S20" s="2">
        <f t="shared" si="3"/>
        <v>706.28009999999995</v>
      </c>
      <c r="U20">
        <v>0.54979</v>
      </c>
      <c r="V20">
        <v>216.95400000000001</v>
      </c>
      <c r="W20">
        <f t="shared" si="4"/>
        <v>816.95399999999995</v>
      </c>
      <c r="X20">
        <v>0.580565</v>
      </c>
      <c r="Y20">
        <v>363.90960000000001</v>
      </c>
      <c r="Z20">
        <f t="shared" si="5"/>
        <v>963.90959999999995</v>
      </c>
      <c r="AE20" s="2"/>
      <c r="AF20" s="2"/>
      <c r="AG20" s="2"/>
      <c r="AH20" s="2"/>
      <c r="AJ20" s="2"/>
      <c r="AK20" s="2"/>
      <c r="AL20" s="2"/>
      <c r="AM20" s="2"/>
    </row>
    <row r="21" spans="1:39" x14ac:dyDescent="0.25">
      <c r="A21">
        <v>0.60092100000000004</v>
      </c>
      <c r="B21">
        <v>205.09190000000001</v>
      </c>
      <c r="C21">
        <v>0.57052400000000003</v>
      </c>
      <c r="D21">
        <v>310.322</v>
      </c>
      <c r="F21">
        <v>0.59896799999999994</v>
      </c>
      <c r="G21">
        <v>141.14779999999999</v>
      </c>
      <c r="H21">
        <f t="shared" si="0"/>
        <v>391.14779999999996</v>
      </c>
      <c r="I21">
        <v>0.57072000000000001</v>
      </c>
      <c r="J21">
        <v>226.3612</v>
      </c>
      <c r="K21">
        <f t="shared" si="1"/>
        <v>476.3612</v>
      </c>
      <c r="N21" s="2">
        <v>0.59922900000000001</v>
      </c>
      <c r="O21" s="2">
        <v>280.30020000000002</v>
      </c>
      <c r="P21" s="2">
        <f t="shared" si="2"/>
        <v>630.30020000000002</v>
      </c>
      <c r="Q21" s="2">
        <v>0.57093499999999997</v>
      </c>
      <c r="R21" s="2">
        <v>311.52530000000002</v>
      </c>
      <c r="S21" s="2">
        <f t="shared" si="3"/>
        <v>661.52530000000002</v>
      </c>
      <c r="U21">
        <v>0.59944699999999995</v>
      </c>
      <c r="V21">
        <v>261.63709999999998</v>
      </c>
      <c r="W21">
        <f t="shared" si="4"/>
        <v>861.63709999999992</v>
      </c>
      <c r="X21">
        <v>0.57090099999999999</v>
      </c>
      <c r="Y21">
        <v>331.67309999999998</v>
      </c>
      <c r="Z21">
        <f t="shared" si="5"/>
        <v>931.67309999999998</v>
      </c>
      <c r="AE21" s="2"/>
      <c r="AF21" s="2"/>
      <c r="AG21" s="2"/>
      <c r="AH21" s="2"/>
      <c r="AJ21" s="2"/>
      <c r="AK21" s="2"/>
      <c r="AL21" s="2"/>
      <c r="AM21" s="2"/>
    </row>
    <row r="22" spans="1:39" x14ac:dyDescent="0.25">
      <c r="A22">
        <v>0.64902599999999999</v>
      </c>
      <c r="B22">
        <v>284.04219999999998</v>
      </c>
      <c r="C22">
        <v>0.56044899999999997</v>
      </c>
      <c r="D22">
        <v>293.87439999999998</v>
      </c>
      <c r="F22">
        <v>0.65009300000000003</v>
      </c>
      <c r="G22">
        <v>223.79810000000001</v>
      </c>
      <c r="H22">
        <f t="shared" si="0"/>
        <v>473.79809999999998</v>
      </c>
      <c r="I22">
        <v>0.56032999999999999</v>
      </c>
      <c r="J22">
        <v>221.90600000000001</v>
      </c>
      <c r="K22">
        <f t="shared" si="1"/>
        <v>471.90600000000001</v>
      </c>
      <c r="N22" s="2">
        <v>0.649119</v>
      </c>
      <c r="O22" s="2">
        <v>407.41789999999997</v>
      </c>
      <c r="P22" s="2">
        <f t="shared" si="2"/>
        <v>757.41789999999992</v>
      </c>
      <c r="Q22" s="2">
        <v>0.56045900000000004</v>
      </c>
      <c r="R22" s="2">
        <v>277.10480000000001</v>
      </c>
      <c r="S22" s="2">
        <f t="shared" si="3"/>
        <v>627.10480000000007</v>
      </c>
      <c r="U22">
        <v>0.64951499999999995</v>
      </c>
      <c r="V22">
        <v>370.09719999999999</v>
      </c>
      <c r="W22">
        <f t="shared" si="4"/>
        <v>970.09719999999993</v>
      </c>
      <c r="X22">
        <v>0.56064199999999997</v>
      </c>
      <c r="Y22">
        <v>292.13400000000001</v>
      </c>
      <c r="Z22">
        <f t="shared" si="5"/>
        <v>892.13400000000001</v>
      </c>
      <c r="AE22" s="2"/>
      <c r="AF22" s="2"/>
      <c r="AG22" s="2"/>
      <c r="AH22" s="2"/>
      <c r="AJ22" s="2"/>
      <c r="AK22" s="2"/>
      <c r="AL22" s="2"/>
      <c r="AM22" s="2"/>
    </row>
    <row r="23" spans="1:39" x14ac:dyDescent="0.25">
      <c r="A23">
        <v>0.70005300000000004</v>
      </c>
      <c r="B23">
        <v>343.79289999999997</v>
      </c>
      <c r="C23">
        <v>0.55063300000000004</v>
      </c>
      <c r="D23">
        <v>275.23739999999998</v>
      </c>
      <c r="F23">
        <v>0.69897600000000004</v>
      </c>
      <c r="G23">
        <v>236.67169999999999</v>
      </c>
      <c r="H23">
        <f t="shared" si="0"/>
        <v>486.67169999999999</v>
      </c>
      <c r="I23">
        <v>0.55052999999999996</v>
      </c>
      <c r="J23">
        <v>217.3468</v>
      </c>
      <c r="K23">
        <f t="shared" si="1"/>
        <v>467.34680000000003</v>
      </c>
      <c r="N23" s="2">
        <v>0.69958500000000001</v>
      </c>
      <c r="O23" s="2">
        <v>449.83679999999998</v>
      </c>
      <c r="P23" s="2">
        <f t="shared" si="2"/>
        <v>799.83680000000004</v>
      </c>
      <c r="Q23" s="2">
        <v>0.55036499999999999</v>
      </c>
      <c r="R23" s="2">
        <v>257.46980000000002</v>
      </c>
      <c r="S23" s="2">
        <f t="shared" si="3"/>
        <v>607.46980000000008</v>
      </c>
      <c r="U23">
        <v>0.700237</v>
      </c>
      <c r="V23">
        <v>385.05079999999998</v>
      </c>
      <c r="W23">
        <f t="shared" si="4"/>
        <v>985.05079999999998</v>
      </c>
      <c r="X23">
        <v>0.55094200000000004</v>
      </c>
      <c r="Y23">
        <v>258.72460000000001</v>
      </c>
      <c r="Z23">
        <f t="shared" si="5"/>
        <v>858.72460000000001</v>
      </c>
      <c r="AE23" s="2"/>
      <c r="AF23" s="2"/>
      <c r="AG23" s="2"/>
      <c r="AH23" s="2"/>
      <c r="AJ23" s="2"/>
      <c r="AK23" s="2"/>
      <c r="AL23" s="2"/>
      <c r="AM23" s="2"/>
    </row>
    <row r="24" spans="1:39" x14ac:dyDescent="0.25">
      <c r="A24">
        <v>0.75105299999999997</v>
      </c>
      <c r="B24">
        <v>347.07690000000002</v>
      </c>
      <c r="C24">
        <v>0.54094299999999995</v>
      </c>
      <c r="D24">
        <v>257.51569999999998</v>
      </c>
      <c r="F24">
        <v>0.75092800000000004</v>
      </c>
      <c r="G24">
        <v>238.86170000000001</v>
      </c>
      <c r="H24">
        <f t="shared" si="0"/>
        <v>488.86170000000004</v>
      </c>
      <c r="I24">
        <v>0.54074199999999994</v>
      </c>
      <c r="J24">
        <v>212.6891</v>
      </c>
      <c r="K24">
        <f t="shared" si="1"/>
        <v>462.6891</v>
      </c>
      <c r="N24" s="2">
        <v>0.75017199999999995</v>
      </c>
      <c r="O24" s="2">
        <v>451.5505</v>
      </c>
      <c r="P24" s="2">
        <f t="shared" si="2"/>
        <v>801.55050000000006</v>
      </c>
      <c r="Q24" s="2">
        <v>0.54086999999999996</v>
      </c>
      <c r="R24" s="2">
        <v>247.7894</v>
      </c>
      <c r="S24" s="2">
        <f t="shared" si="3"/>
        <v>597.7894</v>
      </c>
      <c r="U24">
        <v>0.75081500000000001</v>
      </c>
      <c r="V24">
        <v>386.5795</v>
      </c>
      <c r="W24">
        <f t="shared" si="4"/>
        <v>986.57950000000005</v>
      </c>
      <c r="X24">
        <v>0.54112899999999997</v>
      </c>
      <c r="Y24">
        <v>234.79169999999999</v>
      </c>
      <c r="Z24">
        <f t="shared" si="5"/>
        <v>834.79169999999999</v>
      </c>
      <c r="AE24" s="2"/>
      <c r="AF24" s="2"/>
      <c r="AG24" s="2"/>
      <c r="AH24" s="2"/>
      <c r="AJ24" s="2"/>
      <c r="AK24" s="2"/>
      <c r="AL24" s="2"/>
      <c r="AM24" s="2"/>
    </row>
    <row r="25" spans="1:39" x14ac:dyDescent="0.25">
      <c r="A25">
        <v>0.80041899999999999</v>
      </c>
      <c r="B25">
        <v>349.91910000000001</v>
      </c>
      <c r="C25">
        <v>0.53099600000000002</v>
      </c>
      <c r="D25">
        <v>241.72229999999999</v>
      </c>
      <c r="F25">
        <v>0.79777299999999995</v>
      </c>
      <c r="G25">
        <v>240.79390000000001</v>
      </c>
      <c r="H25">
        <f t="shared" si="0"/>
        <v>490.79390000000001</v>
      </c>
      <c r="I25">
        <v>0.53066999999999998</v>
      </c>
      <c r="J25">
        <v>208.23830000000001</v>
      </c>
      <c r="K25">
        <f t="shared" si="1"/>
        <v>458.23829999999998</v>
      </c>
      <c r="N25" s="2">
        <v>0.800427</v>
      </c>
      <c r="O25" s="2">
        <v>452.92509999999999</v>
      </c>
      <c r="P25" s="2">
        <f t="shared" si="2"/>
        <v>802.92509999999993</v>
      </c>
      <c r="Q25" s="2">
        <v>0.53089699999999995</v>
      </c>
      <c r="R25" s="2">
        <v>241.8295</v>
      </c>
      <c r="S25" s="2">
        <f t="shared" si="3"/>
        <v>591.82950000000005</v>
      </c>
      <c r="U25">
        <v>0.80139300000000002</v>
      </c>
      <c r="V25">
        <v>387.94380000000001</v>
      </c>
      <c r="W25">
        <f t="shared" si="4"/>
        <v>987.94380000000001</v>
      </c>
      <c r="X25">
        <v>0.53075600000000001</v>
      </c>
      <c r="Y25">
        <v>219.60470000000001</v>
      </c>
      <c r="Z25">
        <f t="shared" si="5"/>
        <v>819.60469999999998</v>
      </c>
      <c r="AE25" s="2"/>
      <c r="AF25" s="2"/>
      <c r="AG25" s="2"/>
      <c r="AH25" s="2"/>
      <c r="AJ25" s="2"/>
      <c r="AK25" s="2"/>
      <c r="AL25" s="2"/>
      <c r="AM25" s="2"/>
    </row>
    <row r="26" spans="1:39" x14ac:dyDescent="0.25">
      <c r="A26">
        <v>0.84984099999999996</v>
      </c>
      <c r="B26">
        <v>352.66550000000001</v>
      </c>
      <c r="C26">
        <v>0.52051899999999995</v>
      </c>
      <c r="D26">
        <v>227.25909999999999</v>
      </c>
      <c r="F26">
        <v>0.84921199999999997</v>
      </c>
      <c r="G26">
        <v>243.0642</v>
      </c>
      <c r="H26">
        <f t="shared" si="0"/>
        <v>493.06420000000003</v>
      </c>
      <c r="I26">
        <v>0.52041800000000005</v>
      </c>
      <c r="J26">
        <v>203.7723</v>
      </c>
      <c r="K26">
        <f t="shared" si="1"/>
        <v>453.77229999999997</v>
      </c>
      <c r="N26" s="2">
        <v>0.85071600000000003</v>
      </c>
      <c r="O26" s="2">
        <v>454.18360000000001</v>
      </c>
      <c r="P26" s="2">
        <f t="shared" si="2"/>
        <v>804.18360000000007</v>
      </c>
      <c r="Q26" s="2">
        <v>0.51998599999999995</v>
      </c>
      <c r="R26" s="2">
        <v>237.0676</v>
      </c>
      <c r="S26" s="2">
        <f t="shared" si="3"/>
        <v>587.06759999999997</v>
      </c>
      <c r="U26">
        <v>0.849132</v>
      </c>
      <c r="V26">
        <v>389.11450000000002</v>
      </c>
      <c r="W26">
        <f t="shared" si="4"/>
        <v>989.11450000000002</v>
      </c>
      <c r="X26">
        <v>0.52050200000000002</v>
      </c>
      <c r="Y26">
        <v>210.12010000000001</v>
      </c>
      <c r="Z26">
        <f t="shared" si="5"/>
        <v>810.12009999999998</v>
      </c>
      <c r="AE26" s="2"/>
      <c r="AF26" s="2"/>
      <c r="AG26" s="2"/>
      <c r="AH26" s="2"/>
      <c r="AJ26" s="2"/>
      <c r="AK26" s="2"/>
      <c r="AL26" s="2"/>
      <c r="AM26" s="2"/>
    </row>
    <row r="27" spans="1:39" x14ac:dyDescent="0.25">
      <c r="A27">
        <v>0.90037500000000004</v>
      </c>
      <c r="B27">
        <v>355.79860000000002</v>
      </c>
      <c r="C27">
        <v>0.51111300000000004</v>
      </c>
      <c r="D27">
        <v>216.89019999999999</v>
      </c>
      <c r="F27">
        <v>0.90120199999999995</v>
      </c>
      <c r="G27">
        <v>245.53469999999999</v>
      </c>
      <c r="H27">
        <f t="shared" si="0"/>
        <v>495.53469999999999</v>
      </c>
      <c r="I27">
        <v>0.51033700000000004</v>
      </c>
      <c r="J27">
        <v>199.31979999999999</v>
      </c>
      <c r="K27">
        <f t="shared" si="1"/>
        <v>449.31979999999999</v>
      </c>
      <c r="N27" s="2">
        <v>0.90064500000000003</v>
      </c>
      <c r="O27" s="2">
        <v>455.40350000000001</v>
      </c>
      <c r="P27" s="2">
        <f t="shared" si="2"/>
        <v>805.40350000000001</v>
      </c>
      <c r="Q27" s="2">
        <v>0.51044400000000001</v>
      </c>
      <c r="R27" s="2">
        <v>233.92660000000001</v>
      </c>
      <c r="S27" s="2">
        <f t="shared" si="3"/>
        <v>583.92660000000001</v>
      </c>
      <c r="U27">
        <v>0.90105900000000005</v>
      </c>
      <c r="V27">
        <v>390.4991</v>
      </c>
      <c r="W27">
        <f t="shared" si="4"/>
        <v>990.4991</v>
      </c>
      <c r="X27">
        <v>0.51097300000000001</v>
      </c>
      <c r="Y27">
        <v>204.88140000000001</v>
      </c>
      <c r="Z27">
        <f t="shared" si="5"/>
        <v>804.88139999999999</v>
      </c>
      <c r="AE27" s="2"/>
      <c r="AF27" s="2"/>
      <c r="AG27" s="2"/>
      <c r="AH27" s="2"/>
      <c r="AJ27" s="2"/>
      <c r="AK27" s="2"/>
      <c r="AL27" s="2"/>
      <c r="AM27" s="2"/>
    </row>
    <row r="28" spans="1:39" x14ac:dyDescent="0.25">
      <c r="A28">
        <v>0.95050400000000002</v>
      </c>
      <c r="B28">
        <v>360.3211</v>
      </c>
      <c r="C28">
        <v>0.50104199999999999</v>
      </c>
      <c r="D28">
        <v>207.4693</v>
      </c>
      <c r="F28">
        <v>0.94932000000000005</v>
      </c>
      <c r="G28">
        <v>249.27449999999999</v>
      </c>
      <c r="H28">
        <f t="shared" si="0"/>
        <v>499.27449999999999</v>
      </c>
      <c r="I28">
        <v>0.50017800000000001</v>
      </c>
      <c r="J28">
        <v>195.0505</v>
      </c>
      <c r="K28">
        <f t="shared" si="1"/>
        <v>445.0505</v>
      </c>
      <c r="N28" s="2">
        <v>0.95075500000000002</v>
      </c>
      <c r="O28" s="2">
        <v>456.56580000000002</v>
      </c>
      <c r="P28" s="2">
        <f t="shared" si="2"/>
        <v>806.56580000000008</v>
      </c>
      <c r="Q28" s="2">
        <v>0.49985600000000002</v>
      </c>
      <c r="R28" s="2">
        <v>230.7868</v>
      </c>
      <c r="S28" s="2">
        <f t="shared" si="3"/>
        <v>580.78679999999997</v>
      </c>
      <c r="U28">
        <v>0.94912399999999997</v>
      </c>
      <c r="V28">
        <v>392.17129999999997</v>
      </c>
      <c r="W28">
        <f t="shared" si="4"/>
        <v>992.17129999999997</v>
      </c>
      <c r="X28">
        <v>0.50045600000000001</v>
      </c>
      <c r="Y28">
        <v>200.2439</v>
      </c>
      <c r="Z28">
        <f t="shared" si="5"/>
        <v>800.24389999999994</v>
      </c>
      <c r="AE28" s="2"/>
      <c r="AF28" s="2"/>
      <c r="AG28" s="2"/>
      <c r="AH28" s="2"/>
      <c r="AJ28" s="2"/>
      <c r="AK28" s="2"/>
      <c r="AL28" s="2"/>
      <c r="AM28" s="2"/>
    </row>
    <row r="29" spans="1:39" x14ac:dyDescent="0.25">
      <c r="A29">
        <v>0.99265000000000003</v>
      </c>
      <c r="B29">
        <v>383.89190000000002</v>
      </c>
      <c r="C29">
        <v>0.49021900000000002</v>
      </c>
      <c r="D29">
        <v>199.4906</v>
      </c>
      <c r="F29">
        <v>0.99514800000000003</v>
      </c>
      <c r="G29">
        <v>372.58089999999999</v>
      </c>
      <c r="H29">
        <f t="shared" si="0"/>
        <v>622.58089999999993</v>
      </c>
      <c r="I29">
        <v>0.49044300000000002</v>
      </c>
      <c r="J29">
        <v>190.50479999999999</v>
      </c>
      <c r="K29">
        <f t="shared" si="1"/>
        <v>440.50479999999999</v>
      </c>
      <c r="N29" s="2">
        <v>0.99474300000000004</v>
      </c>
      <c r="O29" s="2">
        <v>458.61290000000002</v>
      </c>
      <c r="P29" s="2">
        <f t="shared" si="2"/>
        <v>808.61290000000008</v>
      </c>
      <c r="Q29" s="2">
        <v>0.48987700000000001</v>
      </c>
      <c r="R29" s="2">
        <v>228.00489999999999</v>
      </c>
      <c r="S29" s="2">
        <f t="shared" si="3"/>
        <v>578.00490000000002</v>
      </c>
      <c r="U29">
        <v>0.99369099999999999</v>
      </c>
      <c r="V29">
        <v>580.36410000000001</v>
      </c>
      <c r="W29">
        <f t="shared" si="4"/>
        <v>1180.3641</v>
      </c>
      <c r="X29">
        <v>0.490041</v>
      </c>
      <c r="Y29">
        <v>196.5335</v>
      </c>
      <c r="Z29">
        <f t="shared" si="5"/>
        <v>796.5335</v>
      </c>
      <c r="AE29" s="2"/>
      <c r="AF29" s="2"/>
      <c r="AG29" s="2"/>
      <c r="AH29" s="2"/>
      <c r="AJ29" s="2"/>
      <c r="AK29" s="2"/>
      <c r="AL29" s="2"/>
      <c r="AM29" s="2"/>
    </row>
    <row r="30" spans="1:39" x14ac:dyDescent="0.25">
      <c r="A30" s="2"/>
      <c r="B30" s="2"/>
      <c r="C30">
        <v>0.48028199999999999</v>
      </c>
      <c r="D30">
        <v>192.99199999999999</v>
      </c>
      <c r="I30">
        <v>0.48085600000000001</v>
      </c>
      <c r="J30">
        <v>186.2989</v>
      </c>
      <c r="K30">
        <f t="shared" si="1"/>
        <v>436.2989</v>
      </c>
      <c r="P30" s="2"/>
      <c r="Q30" s="2">
        <v>0.47997099999999998</v>
      </c>
      <c r="R30" s="2">
        <v>225.30709999999999</v>
      </c>
      <c r="S30" s="2">
        <f t="shared" si="3"/>
        <v>575.30709999999999</v>
      </c>
      <c r="X30">
        <v>0.47977599999999998</v>
      </c>
      <c r="Y30">
        <v>193.37629999999999</v>
      </c>
      <c r="Z30">
        <f t="shared" si="5"/>
        <v>793.37630000000001</v>
      </c>
      <c r="AE30" s="2"/>
      <c r="AF30" s="2"/>
      <c r="AG30" s="2"/>
      <c r="AH30" s="2"/>
      <c r="AJ30" s="2"/>
      <c r="AK30" s="2"/>
      <c r="AL30" s="2"/>
      <c r="AM30" s="2"/>
    </row>
    <row r="31" spans="1:39" x14ac:dyDescent="0.25">
      <c r="A31" s="2"/>
      <c r="B31" s="2"/>
      <c r="C31">
        <v>0.47048600000000002</v>
      </c>
      <c r="D31">
        <v>185.00839999999999</v>
      </c>
      <c r="I31">
        <v>0.47068199999999999</v>
      </c>
      <c r="J31">
        <v>181.84010000000001</v>
      </c>
      <c r="K31">
        <f t="shared" si="1"/>
        <v>431.84010000000001</v>
      </c>
      <c r="P31" s="2"/>
      <c r="Q31" s="2">
        <v>0.46989199999999998</v>
      </c>
      <c r="R31" s="2">
        <v>222.71600000000001</v>
      </c>
      <c r="S31" s="2">
        <f t="shared" si="3"/>
        <v>572.71600000000001</v>
      </c>
      <c r="X31">
        <v>0.471084</v>
      </c>
      <c r="Y31">
        <v>190.9434</v>
      </c>
      <c r="Z31">
        <f t="shared" si="5"/>
        <v>790.9434</v>
      </c>
      <c r="AE31" s="2"/>
      <c r="AF31" s="2"/>
      <c r="AG31" s="2"/>
      <c r="AH31" s="2"/>
      <c r="AJ31" s="2"/>
      <c r="AK31" s="2"/>
      <c r="AL31" s="2"/>
      <c r="AM31" s="2"/>
    </row>
    <row r="32" spans="1:39" x14ac:dyDescent="0.25">
      <c r="A32" s="2"/>
      <c r="B32" s="2"/>
      <c r="C32">
        <v>0.460816</v>
      </c>
      <c r="D32">
        <v>177.43209999999999</v>
      </c>
      <c r="I32">
        <v>0.46057900000000002</v>
      </c>
      <c r="J32">
        <v>169.5908</v>
      </c>
      <c r="K32">
        <f t="shared" si="1"/>
        <v>419.5908</v>
      </c>
      <c r="P32" s="2"/>
      <c r="Q32" s="2">
        <v>0.45957700000000001</v>
      </c>
      <c r="R32" s="2">
        <v>220.0967</v>
      </c>
      <c r="S32" s="2">
        <f t="shared" si="3"/>
        <v>570.09670000000006</v>
      </c>
      <c r="X32">
        <v>0.45917000000000002</v>
      </c>
      <c r="Y32">
        <v>187.79179999999999</v>
      </c>
      <c r="Z32">
        <f t="shared" si="5"/>
        <v>787.79179999999997</v>
      </c>
      <c r="AE32" s="2"/>
      <c r="AF32" s="2"/>
      <c r="AG32" s="2"/>
      <c r="AH32" s="2"/>
      <c r="AJ32" s="2"/>
      <c r="AK32" s="2"/>
      <c r="AL32" s="2"/>
      <c r="AM32" s="2"/>
    </row>
    <row r="33" spans="1:39" x14ac:dyDescent="0.25">
      <c r="A33" s="2"/>
      <c r="C33">
        <v>0.45019500000000001</v>
      </c>
      <c r="D33">
        <v>174.42019999999999</v>
      </c>
      <c r="I33">
        <v>0.45043899999999998</v>
      </c>
      <c r="J33">
        <v>131.91540000000001</v>
      </c>
      <c r="K33">
        <f t="shared" si="1"/>
        <v>381.91539999999998</v>
      </c>
      <c r="P33" s="2"/>
      <c r="Q33" s="2">
        <v>0.44946700000000001</v>
      </c>
      <c r="R33" s="2">
        <v>217.3792</v>
      </c>
      <c r="S33" s="2">
        <f t="shared" si="3"/>
        <v>567.37919999999997</v>
      </c>
      <c r="X33">
        <v>0.450907</v>
      </c>
      <c r="Y33">
        <v>185.76349999999999</v>
      </c>
      <c r="Z33">
        <f t="shared" si="5"/>
        <v>785.76350000000002</v>
      </c>
      <c r="AE33" s="2"/>
      <c r="AF33" s="2"/>
      <c r="AG33" s="2"/>
      <c r="AH33" s="2"/>
      <c r="AJ33" s="2"/>
      <c r="AL33" s="2"/>
      <c r="AM33" s="2"/>
    </row>
    <row r="34" spans="1:39" x14ac:dyDescent="0.25">
      <c r="A34" s="2"/>
      <c r="C34">
        <v>0.441166</v>
      </c>
      <c r="D34">
        <v>172.2193</v>
      </c>
      <c r="I34">
        <v>0.44037700000000002</v>
      </c>
      <c r="J34">
        <v>117.6494</v>
      </c>
      <c r="K34">
        <f t="shared" si="1"/>
        <v>367.64940000000001</v>
      </c>
      <c r="P34" s="2"/>
      <c r="Q34" s="2">
        <v>0.43970300000000001</v>
      </c>
      <c r="R34" s="2">
        <v>214.6403</v>
      </c>
      <c r="S34" s="2">
        <f t="shared" si="3"/>
        <v>564.64030000000002</v>
      </c>
      <c r="X34">
        <v>0.43933499999999998</v>
      </c>
      <c r="Y34">
        <v>182.86340000000001</v>
      </c>
      <c r="Z34">
        <f t="shared" si="5"/>
        <v>782.86339999999996</v>
      </c>
      <c r="AE34" s="2"/>
      <c r="AF34" s="2"/>
      <c r="AG34" s="2"/>
      <c r="AH34" s="2"/>
      <c r="AJ34" s="2"/>
      <c r="AL34" s="2"/>
      <c r="AM34" s="2"/>
    </row>
    <row r="35" spans="1:39" x14ac:dyDescent="0.25">
      <c r="A35" s="2"/>
      <c r="C35">
        <v>0.43031399999999997</v>
      </c>
      <c r="D35">
        <v>169.81129999999999</v>
      </c>
      <c r="I35">
        <v>0.42969200000000002</v>
      </c>
      <c r="J35">
        <v>113.7638</v>
      </c>
      <c r="K35">
        <f t="shared" si="1"/>
        <v>363.7638</v>
      </c>
      <c r="P35" s="2"/>
      <c r="Q35" s="2">
        <v>0.42967499999999997</v>
      </c>
      <c r="R35" s="2">
        <v>211.88290000000001</v>
      </c>
      <c r="S35" s="2">
        <f t="shared" si="3"/>
        <v>561.88290000000006</v>
      </c>
      <c r="X35">
        <v>0.43088199999999999</v>
      </c>
      <c r="Y35">
        <v>180.8252</v>
      </c>
      <c r="Z35">
        <f t="shared" si="5"/>
        <v>780.8252</v>
      </c>
      <c r="AE35" s="2"/>
      <c r="AF35" s="2"/>
      <c r="AG35" s="2"/>
      <c r="AH35" s="2"/>
      <c r="AJ35" s="2"/>
      <c r="AL35" s="2"/>
      <c r="AM35" s="2"/>
    </row>
    <row r="36" spans="1:39" x14ac:dyDescent="0.25">
      <c r="A36" s="2"/>
      <c r="C36">
        <v>0.420404</v>
      </c>
      <c r="D36">
        <v>167.7115</v>
      </c>
      <c r="I36">
        <v>0.421041</v>
      </c>
      <c r="J36">
        <v>112.26690000000001</v>
      </c>
      <c r="K36">
        <f t="shared" si="1"/>
        <v>362.26690000000002</v>
      </c>
      <c r="P36" s="2"/>
      <c r="Q36" s="2">
        <v>0.41962100000000002</v>
      </c>
      <c r="R36" s="2">
        <v>209.39449999999999</v>
      </c>
      <c r="S36" s="2">
        <f t="shared" si="3"/>
        <v>559.39449999999999</v>
      </c>
      <c r="X36">
        <v>0.42110799999999998</v>
      </c>
      <c r="Y36">
        <v>178.35300000000001</v>
      </c>
      <c r="Z36">
        <f t="shared" si="5"/>
        <v>778.35300000000007</v>
      </c>
      <c r="AE36" s="2"/>
      <c r="AF36" s="2"/>
      <c r="AG36" s="2"/>
      <c r="AH36" s="2"/>
      <c r="AJ36" s="2"/>
      <c r="AL36" s="2"/>
      <c r="AM36" s="2"/>
    </row>
    <row r="37" spans="1:39" x14ac:dyDescent="0.25">
      <c r="A37" s="2"/>
      <c r="C37">
        <v>0.409883</v>
      </c>
      <c r="D37">
        <v>165.7756</v>
      </c>
      <c r="I37">
        <v>0.40944700000000001</v>
      </c>
      <c r="J37">
        <v>110.4008</v>
      </c>
      <c r="K37">
        <f t="shared" si="1"/>
        <v>360.4008</v>
      </c>
      <c r="P37" s="2"/>
      <c r="Q37" s="2">
        <v>0.40915699999999999</v>
      </c>
      <c r="R37" s="2">
        <v>207.11699999999999</v>
      </c>
      <c r="S37" s="2">
        <f t="shared" si="3"/>
        <v>557.11699999999996</v>
      </c>
      <c r="X37">
        <v>0.41075099999999998</v>
      </c>
      <c r="Y37">
        <v>176.08789999999999</v>
      </c>
      <c r="Z37">
        <f t="shared" si="5"/>
        <v>776.08789999999999</v>
      </c>
      <c r="AE37" s="2"/>
      <c r="AF37" s="2"/>
      <c r="AG37" s="2"/>
      <c r="AH37" s="2"/>
      <c r="AJ37" s="2"/>
      <c r="AL37" s="2"/>
      <c r="AM37" s="2"/>
    </row>
    <row r="38" spans="1:39" x14ac:dyDescent="0.25">
      <c r="A38" s="2"/>
      <c r="C38">
        <v>0.40000400000000003</v>
      </c>
      <c r="D38">
        <v>163.8843</v>
      </c>
      <c r="I38">
        <v>0.40060899999999999</v>
      </c>
      <c r="J38">
        <v>109.1121</v>
      </c>
      <c r="K38">
        <f t="shared" si="1"/>
        <v>359.1121</v>
      </c>
      <c r="P38" s="2"/>
      <c r="Q38" s="2">
        <v>0.40091199999999999</v>
      </c>
      <c r="R38" s="2">
        <v>205.35769999999999</v>
      </c>
      <c r="S38" s="2">
        <f t="shared" si="3"/>
        <v>555.35770000000002</v>
      </c>
      <c r="X38">
        <v>0.40076299999999998</v>
      </c>
      <c r="Y38">
        <v>173.86779999999999</v>
      </c>
      <c r="Z38">
        <f t="shared" si="5"/>
        <v>773.86779999999999</v>
      </c>
      <c r="AE38" s="2"/>
      <c r="AF38" s="2"/>
      <c r="AG38" s="2"/>
      <c r="AH38" s="2"/>
      <c r="AJ38" s="2"/>
      <c r="AL38" s="2"/>
      <c r="AM38" s="2"/>
    </row>
    <row r="39" spans="1:39" x14ac:dyDescent="0.25">
      <c r="A39" s="2"/>
      <c r="C39">
        <v>0.29983199999999999</v>
      </c>
      <c r="D39">
        <v>147.38030000000001</v>
      </c>
      <c r="I39">
        <v>0.30010999999999999</v>
      </c>
      <c r="J39">
        <v>96.495000000000005</v>
      </c>
      <c r="K39">
        <f t="shared" si="1"/>
        <v>346.495</v>
      </c>
      <c r="P39" s="2"/>
      <c r="Q39" s="2">
        <v>0.30009400000000003</v>
      </c>
      <c r="R39" s="2">
        <v>184.67949999999999</v>
      </c>
      <c r="S39" s="2">
        <f t="shared" si="3"/>
        <v>534.67949999999996</v>
      </c>
      <c r="X39">
        <v>0.29967300000000002</v>
      </c>
      <c r="Y39">
        <v>153.98750000000001</v>
      </c>
      <c r="Z39">
        <f t="shared" si="5"/>
        <v>753.98749999999995</v>
      </c>
      <c r="AE39" s="2"/>
      <c r="AF39" s="2"/>
      <c r="AG39" s="2"/>
      <c r="AH39" s="2"/>
      <c r="AJ39" s="2"/>
      <c r="AL39" s="2"/>
      <c r="AM39" s="2"/>
    </row>
    <row r="40" spans="1:39" x14ac:dyDescent="0.25">
      <c r="A40" s="2"/>
      <c r="C40">
        <v>0.20010900000000001</v>
      </c>
      <c r="D40">
        <v>131.18219999999999</v>
      </c>
      <c r="I40">
        <v>0.19963700000000001</v>
      </c>
      <c r="J40">
        <v>84.116100000000003</v>
      </c>
      <c r="K40">
        <f t="shared" si="1"/>
        <v>334.11610000000002</v>
      </c>
      <c r="P40" s="2"/>
      <c r="Q40" s="2">
        <v>0.19956599999999999</v>
      </c>
      <c r="R40" s="2">
        <v>164.48009999999999</v>
      </c>
      <c r="S40" s="2">
        <f t="shared" si="3"/>
        <v>514.48009999999999</v>
      </c>
      <c r="X40">
        <v>0.20056499999999999</v>
      </c>
      <c r="Y40">
        <v>135.11269999999999</v>
      </c>
      <c r="Z40">
        <f t="shared" si="5"/>
        <v>735.11270000000002</v>
      </c>
      <c r="AE40" s="2"/>
      <c r="AF40" s="2"/>
      <c r="AG40" s="2"/>
      <c r="AH40" s="2"/>
      <c r="AJ40" s="2"/>
      <c r="AL40" s="2"/>
      <c r="AM40" s="2"/>
    </row>
    <row r="41" spans="1:39" x14ac:dyDescent="0.25">
      <c r="A41" s="2"/>
      <c r="C41">
        <v>9.9561700000000003E-2</v>
      </c>
      <c r="D41">
        <v>111.8109</v>
      </c>
      <c r="I41">
        <v>9.9413699999999994E-2</v>
      </c>
      <c r="J41">
        <v>69.953100000000006</v>
      </c>
      <c r="K41">
        <f t="shared" si="1"/>
        <v>319.95310000000001</v>
      </c>
      <c r="P41" s="2"/>
      <c r="Q41" s="2">
        <v>0.100424</v>
      </c>
      <c r="R41" s="2">
        <v>140.89570000000001</v>
      </c>
      <c r="S41" s="2">
        <f t="shared" si="3"/>
        <v>490.89570000000003</v>
      </c>
      <c r="X41">
        <v>0.10066700000000001</v>
      </c>
      <c r="Y41">
        <v>113.1728</v>
      </c>
      <c r="Z41">
        <f t="shared" si="5"/>
        <v>713.17280000000005</v>
      </c>
      <c r="AE41" s="2"/>
      <c r="AG41" s="2"/>
      <c r="AH41" s="2"/>
      <c r="AJ41" s="2"/>
      <c r="AL41" s="2"/>
      <c r="AM41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34" workbookViewId="0">
      <selection activeCell="C63" sqref="C63"/>
    </sheetView>
  </sheetViews>
  <sheetFormatPr defaultRowHeight="15" x14ac:dyDescent="0.25"/>
  <sheetData>
    <row r="1" spans="1:20" x14ac:dyDescent="0.25">
      <c r="A1" t="s">
        <v>11</v>
      </c>
      <c r="D1" t="s">
        <v>31</v>
      </c>
      <c r="H1" t="s">
        <v>17</v>
      </c>
      <c r="L1" t="s">
        <v>30</v>
      </c>
    </row>
    <row r="2" spans="1:20" x14ac:dyDescent="0.25">
      <c r="A2" t="s">
        <v>7</v>
      </c>
      <c r="B2" t="s">
        <v>9</v>
      </c>
      <c r="D2" t="s">
        <v>7</v>
      </c>
      <c r="E2" t="s">
        <v>9</v>
      </c>
      <c r="H2" t="s">
        <v>7</v>
      </c>
      <c r="I2" t="s">
        <v>9</v>
      </c>
      <c r="L2" t="s">
        <v>7</v>
      </c>
      <c r="M2" t="s">
        <v>9</v>
      </c>
    </row>
    <row r="3" spans="1:20" x14ac:dyDescent="0.25">
      <c r="A3" t="s">
        <v>10</v>
      </c>
      <c r="D3" t="s">
        <v>10</v>
      </c>
      <c r="H3" t="s">
        <v>10</v>
      </c>
      <c r="L3" t="s">
        <v>10</v>
      </c>
    </row>
    <row r="5" spans="1:20" x14ac:dyDescent="0.25">
      <c r="A5">
        <v>1.8110999999999999</v>
      </c>
      <c r="B5">
        <v>7.1052000000000004E-2</v>
      </c>
      <c r="D5">
        <v>1.8096000000000001</v>
      </c>
      <c r="E5" s="2">
        <v>0</v>
      </c>
      <c r="F5">
        <f>E5+6</f>
        <v>6</v>
      </c>
      <c r="H5">
        <v>1.8120000000000001</v>
      </c>
      <c r="I5">
        <v>0.11502</v>
      </c>
      <c r="J5">
        <f>I5+21</f>
        <v>21.115020000000001</v>
      </c>
      <c r="L5">
        <v>1.8150999999999999</v>
      </c>
      <c r="M5">
        <v>7.6451000000000005E-2</v>
      </c>
      <c r="N5">
        <f>M5+35</f>
        <v>35.076450999999999</v>
      </c>
      <c r="T5" s="3"/>
    </row>
    <row r="6" spans="1:20" x14ac:dyDescent="0.25">
      <c r="A6">
        <v>2.3233000000000001</v>
      </c>
      <c r="B6">
        <v>3.4254E-2</v>
      </c>
      <c r="D6">
        <v>2.3229000000000002</v>
      </c>
      <c r="E6" s="2">
        <v>0</v>
      </c>
      <c r="F6">
        <f t="shared" ref="F6:F39" si="0">E6+6</f>
        <v>6</v>
      </c>
      <c r="H6">
        <v>2.3227000000000002</v>
      </c>
      <c r="I6">
        <v>7.2558999999999998E-2</v>
      </c>
      <c r="J6">
        <f t="shared" ref="J6:J39" si="1">I6+21</f>
        <v>21.072558999999998</v>
      </c>
      <c r="L6">
        <v>2.3239999999999998</v>
      </c>
      <c r="M6">
        <v>5.5563000000000001E-2</v>
      </c>
      <c r="N6">
        <f t="shared" ref="N6:N39" si="2">M6+35</f>
        <v>35.055562999999999</v>
      </c>
      <c r="T6" s="3"/>
    </row>
    <row r="7" spans="1:20" x14ac:dyDescent="0.25">
      <c r="A7">
        <v>2.9037999999999999</v>
      </c>
      <c r="B7">
        <v>3.7496000000000002E-2</v>
      </c>
      <c r="D7">
        <v>2.9066999999999998</v>
      </c>
      <c r="E7" s="2">
        <v>0</v>
      </c>
      <c r="F7">
        <f t="shared" si="0"/>
        <v>6</v>
      </c>
      <c r="H7">
        <v>2.9077000000000002</v>
      </c>
      <c r="I7">
        <v>8.2619999999999999E-2</v>
      </c>
      <c r="J7">
        <f t="shared" si="1"/>
        <v>21.082619999999999</v>
      </c>
      <c r="L7">
        <v>2.9060000000000001</v>
      </c>
      <c r="M7">
        <v>7.4258000000000005E-2</v>
      </c>
      <c r="N7">
        <f t="shared" si="2"/>
        <v>35.074258</v>
      </c>
      <c r="T7" s="3"/>
    </row>
    <row r="8" spans="1:20" x14ac:dyDescent="0.25">
      <c r="A8">
        <v>3.2566000000000002</v>
      </c>
      <c r="B8">
        <v>0.11905</v>
      </c>
      <c r="D8">
        <v>3.2570999999999999</v>
      </c>
      <c r="E8" s="2">
        <v>3.9136999999999998E-2</v>
      </c>
      <c r="F8">
        <f t="shared" si="0"/>
        <v>6.0391370000000002</v>
      </c>
      <c r="H8">
        <v>3.2572000000000001</v>
      </c>
      <c r="I8">
        <v>8.8336999999999999E-2</v>
      </c>
      <c r="J8">
        <f t="shared" si="1"/>
        <v>21.088336999999999</v>
      </c>
      <c r="L8">
        <v>3.2625000000000002</v>
      </c>
      <c r="M8">
        <v>0.14754999999999999</v>
      </c>
      <c r="N8">
        <f t="shared" si="2"/>
        <v>35.147550000000003</v>
      </c>
      <c r="T8" s="3"/>
    </row>
    <row r="9" spans="1:20" x14ac:dyDescent="0.25">
      <c r="A9">
        <v>3.3311000000000002</v>
      </c>
      <c r="B9">
        <v>8.4978999999999999E-2</v>
      </c>
      <c r="D9">
        <v>3.3319000000000001</v>
      </c>
      <c r="E9" s="2">
        <v>9.2327999999999993E-2</v>
      </c>
      <c r="F9">
        <f t="shared" si="0"/>
        <v>6.0923280000000002</v>
      </c>
      <c r="H9">
        <v>3.3256000000000001</v>
      </c>
      <c r="I9">
        <v>9.8094000000000001E-2</v>
      </c>
      <c r="J9">
        <f t="shared" si="1"/>
        <v>21.098094</v>
      </c>
      <c r="L9">
        <v>3.3370000000000002</v>
      </c>
      <c r="M9">
        <v>0.12712999999999999</v>
      </c>
      <c r="N9">
        <f t="shared" si="2"/>
        <v>35.127130000000001</v>
      </c>
      <c r="T9" s="3"/>
    </row>
    <row r="10" spans="1:20" x14ac:dyDescent="0.25">
      <c r="A10">
        <v>3.4079000000000002</v>
      </c>
      <c r="B10">
        <v>0.18309</v>
      </c>
      <c r="D10">
        <v>3.4079000000000002</v>
      </c>
      <c r="E10" s="2">
        <v>0.13263</v>
      </c>
      <c r="F10">
        <f t="shared" si="0"/>
        <v>6.1326299999999998</v>
      </c>
      <c r="H10">
        <v>3.4024999999999999</v>
      </c>
      <c r="I10">
        <v>0.20215</v>
      </c>
      <c r="J10">
        <f t="shared" si="1"/>
        <v>21.20215</v>
      </c>
      <c r="L10">
        <v>3.4127000000000001</v>
      </c>
      <c r="M10">
        <v>0.24757999999999999</v>
      </c>
      <c r="N10">
        <f t="shared" si="2"/>
        <v>35.247579999999999</v>
      </c>
      <c r="T10" s="3"/>
    </row>
    <row r="11" spans="1:20" x14ac:dyDescent="0.25">
      <c r="A11">
        <v>3.4882</v>
      </c>
      <c r="B11">
        <v>0.21292</v>
      </c>
      <c r="D11">
        <v>3.4826999999999999</v>
      </c>
      <c r="E11" s="2">
        <v>0.82872999999999997</v>
      </c>
      <c r="F11">
        <f t="shared" si="0"/>
        <v>6.8287300000000002</v>
      </c>
      <c r="H11">
        <v>3.4799000000000002</v>
      </c>
      <c r="I11">
        <v>0.29498000000000002</v>
      </c>
      <c r="J11">
        <f t="shared" si="1"/>
        <v>21.294979999999999</v>
      </c>
      <c r="L11">
        <v>3.4830999999999999</v>
      </c>
      <c r="M11">
        <v>0.19697999999999999</v>
      </c>
      <c r="N11">
        <f t="shared" si="2"/>
        <v>35.196980000000003</v>
      </c>
      <c r="T11" s="3"/>
    </row>
    <row r="12" spans="1:20" x14ac:dyDescent="0.25">
      <c r="A12">
        <v>3.5672999999999999</v>
      </c>
      <c r="B12">
        <v>0.28478999999999999</v>
      </c>
      <c r="D12">
        <v>3.5651999999999999</v>
      </c>
      <c r="E12" s="2">
        <v>4.6279000000000003</v>
      </c>
      <c r="F12">
        <f t="shared" si="0"/>
        <v>10.6279</v>
      </c>
      <c r="H12">
        <v>3.5585</v>
      </c>
      <c r="I12">
        <v>0.30629000000000001</v>
      </c>
      <c r="J12">
        <f t="shared" si="1"/>
        <v>21.306290000000001</v>
      </c>
      <c r="L12">
        <v>3.5629</v>
      </c>
      <c r="M12">
        <v>0.22319</v>
      </c>
      <c r="N12">
        <f t="shared" si="2"/>
        <v>35.223190000000002</v>
      </c>
      <c r="T12" s="3"/>
    </row>
    <row r="13" spans="1:20" x14ac:dyDescent="0.25">
      <c r="A13">
        <v>3.6480000000000001</v>
      </c>
      <c r="B13">
        <v>0.41829</v>
      </c>
      <c r="D13">
        <v>3.6480000000000001</v>
      </c>
      <c r="E13" s="2">
        <v>12.753</v>
      </c>
      <c r="F13">
        <f t="shared" si="0"/>
        <v>18.753</v>
      </c>
      <c r="H13">
        <v>3.6398000000000001</v>
      </c>
      <c r="I13">
        <v>0.25507000000000002</v>
      </c>
      <c r="J13">
        <f t="shared" si="1"/>
        <v>21.25507</v>
      </c>
      <c r="L13">
        <v>3.6440000000000001</v>
      </c>
      <c r="M13">
        <v>0.19611999999999999</v>
      </c>
      <c r="N13">
        <f t="shared" si="2"/>
        <v>35.196120000000001</v>
      </c>
      <c r="T13" s="3"/>
    </row>
    <row r="14" spans="1:20" x14ac:dyDescent="0.25">
      <c r="A14">
        <v>3.7338</v>
      </c>
      <c r="B14">
        <v>2.1497000000000002</v>
      </c>
      <c r="D14">
        <v>3.7336</v>
      </c>
      <c r="E14" s="2">
        <v>3.9611000000000001</v>
      </c>
      <c r="F14">
        <f t="shared" si="0"/>
        <v>9.9611000000000001</v>
      </c>
      <c r="H14">
        <v>3.726</v>
      </c>
      <c r="I14">
        <v>0.19339999999999999</v>
      </c>
      <c r="J14">
        <f t="shared" si="1"/>
        <v>21.1934</v>
      </c>
      <c r="L14">
        <v>3.7294</v>
      </c>
      <c r="M14">
        <v>0.25363999999999998</v>
      </c>
      <c r="N14">
        <f t="shared" si="2"/>
        <v>35.253639999999997</v>
      </c>
      <c r="T14" s="3"/>
    </row>
    <row r="15" spans="1:20" x14ac:dyDescent="0.25">
      <c r="A15">
        <v>3.8187000000000002</v>
      </c>
      <c r="B15">
        <v>2.2374000000000001</v>
      </c>
      <c r="D15">
        <v>3.8222</v>
      </c>
      <c r="E15" s="2">
        <v>1.2883</v>
      </c>
      <c r="F15">
        <f t="shared" si="0"/>
        <v>7.2882999999999996</v>
      </c>
      <c r="H15">
        <v>3.8147000000000002</v>
      </c>
      <c r="I15">
        <v>0.19406000000000001</v>
      </c>
      <c r="J15">
        <f t="shared" si="1"/>
        <v>21.19406</v>
      </c>
      <c r="L15">
        <v>3.8191000000000002</v>
      </c>
      <c r="M15">
        <v>0.29601</v>
      </c>
      <c r="N15">
        <f t="shared" si="2"/>
        <v>35.296010000000003</v>
      </c>
      <c r="T15" s="3"/>
    </row>
    <row r="16" spans="1:20" x14ac:dyDescent="0.25">
      <c r="A16">
        <v>3.9076</v>
      </c>
      <c r="B16">
        <v>1.6757</v>
      </c>
      <c r="D16">
        <v>3.9112</v>
      </c>
      <c r="E16" s="2">
        <v>1.2782</v>
      </c>
      <c r="F16">
        <f t="shared" si="0"/>
        <v>7.2782</v>
      </c>
      <c r="H16">
        <v>3.9045999999999998</v>
      </c>
      <c r="I16">
        <v>0.23497000000000001</v>
      </c>
      <c r="J16">
        <f t="shared" si="1"/>
        <v>21.234970000000001</v>
      </c>
      <c r="L16">
        <v>3.9045000000000001</v>
      </c>
      <c r="M16">
        <v>0.37880999999999998</v>
      </c>
      <c r="N16">
        <f t="shared" si="2"/>
        <v>35.378810000000001</v>
      </c>
      <c r="T16" s="3"/>
    </row>
    <row r="17" spans="1:20" x14ac:dyDescent="0.25">
      <c r="A17">
        <v>4.0044000000000004</v>
      </c>
      <c r="B17">
        <v>1.9285000000000001</v>
      </c>
      <c r="D17">
        <v>4.0012999999999996</v>
      </c>
      <c r="E17" s="2">
        <v>1.359</v>
      </c>
      <c r="F17">
        <f t="shared" si="0"/>
        <v>7.359</v>
      </c>
      <c r="H17">
        <v>3.9971000000000001</v>
      </c>
      <c r="I17">
        <v>0.24521999999999999</v>
      </c>
      <c r="J17">
        <f t="shared" si="1"/>
        <v>21.24522</v>
      </c>
      <c r="L17">
        <v>4.0007000000000001</v>
      </c>
      <c r="M17">
        <v>0.52678999999999998</v>
      </c>
      <c r="N17">
        <f t="shared" si="2"/>
        <v>35.526789999999998</v>
      </c>
      <c r="T17" s="3"/>
    </row>
    <row r="18" spans="1:20" x14ac:dyDescent="0.25">
      <c r="A18">
        <v>4.1051000000000002</v>
      </c>
      <c r="B18">
        <v>2.5411000000000001</v>
      </c>
      <c r="D18">
        <v>4.0971000000000002</v>
      </c>
      <c r="E18" s="2">
        <v>1.1949000000000001</v>
      </c>
      <c r="F18">
        <f t="shared" si="0"/>
        <v>7.1949000000000005</v>
      </c>
      <c r="H18">
        <v>4.0960999999999999</v>
      </c>
      <c r="I18">
        <v>0.29060000000000002</v>
      </c>
      <c r="J18">
        <f t="shared" si="1"/>
        <v>21.290600000000001</v>
      </c>
      <c r="L18">
        <v>4.1016000000000004</v>
      </c>
      <c r="M18">
        <v>0.78515999999999997</v>
      </c>
      <c r="N18">
        <f t="shared" si="2"/>
        <v>35.785159999999998</v>
      </c>
      <c r="T18" s="3"/>
    </row>
    <row r="19" spans="1:20" x14ac:dyDescent="0.25">
      <c r="A19">
        <v>4.2023999999999999</v>
      </c>
      <c r="B19">
        <v>3.0366</v>
      </c>
      <c r="D19">
        <v>4.1980000000000004</v>
      </c>
      <c r="E19" s="2">
        <v>1.2487999999999999</v>
      </c>
      <c r="F19">
        <f t="shared" si="0"/>
        <v>7.2488000000000001</v>
      </c>
      <c r="H19">
        <v>4.1962999999999999</v>
      </c>
      <c r="I19">
        <v>0.38096999999999998</v>
      </c>
      <c r="J19">
        <f t="shared" si="1"/>
        <v>21.380970000000001</v>
      </c>
      <c r="L19">
        <v>4.2016999999999998</v>
      </c>
      <c r="M19">
        <v>1.111</v>
      </c>
      <c r="N19">
        <f t="shared" si="2"/>
        <v>36.110999999999997</v>
      </c>
      <c r="T19" s="3"/>
    </row>
    <row r="20" spans="1:20" x14ac:dyDescent="0.25">
      <c r="A20">
        <v>4.3055000000000003</v>
      </c>
      <c r="B20">
        <v>3.8553999999999999</v>
      </c>
      <c r="D20">
        <v>4.3032000000000004</v>
      </c>
      <c r="E20" s="2">
        <v>1.2152000000000001</v>
      </c>
      <c r="F20">
        <f t="shared" si="0"/>
        <v>7.2152000000000003</v>
      </c>
      <c r="H20">
        <v>4.3022</v>
      </c>
      <c r="I20">
        <v>0.69718000000000002</v>
      </c>
      <c r="J20">
        <f t="shared" si="1"/>
        <v>21.697179999999999</v>
      </c>
      <c r="L20">
        <v>4.3041</v>
      </c>
      <c r="M20">
        <v>2.2454000000000001</v>
      </c>
      <c r="N20">
        <f t="shared" si="2"/>
        <v>37.245400000000004</v>
      </c>
      <c r="T20" s="3"/>
    </row>
    <row r="21" spans="1:20" x14ac:dyDescent="0.25">
      <c r="A21">
        <v>4.4151999999999996</v>
      </c>
      <c r="B21">
        <v>4.4298999999999999</v>
      </c>
      <c r="D21">
        <v>4.4123999999999999</v>
      </c>
      <c r="E21" s="2">
        <v>1.2185999999999999</v>
      </c>
      <c r="F21">
        <f t="shared" si="0"/>
        <v>7.2186000000000003</v>
      </c>
      <c r="H21">
        <v>4.4142999999999999</v>
      </c>
      <c r="I21">
        <v>1.1632</v>
      </c>
      <c r="J21">
        <f t="shared" si="1"/>
        <v>22.1632</v>
      </c>
      <c r="L21">
        <v>4.415</v>
      </c>
      <c r="M21">
        <v>3.8315000000000001</v>
      </c>
      <c r="N21">
        <f t="shared" si="2"/>
        <v>38.831499999999998</v>
      </c>
      <c r="T21" s="3"/>
    </row>
    <row r="22" spans="1:20" x14ac:dyDescent="0.25">
      <c r="A22">
        <v>4.5247999999999999</v>
      </c>
      <c r="B22">
        <v>5.0814000000000004</v>
      </c>
      <c r="D22">
        <v>4.5231000000000003</v>
      </c>
      <c r="E22" s="2">
        <v>1.3026</v>
      </c>
      <c r="F22">
        <f t="shared" si="0"/>
        <v>7.3026</v>
      </c>
      <c r="H22">
        <v>4.5228999999999999</v>
      </c>
      <c r="I22">
        <v>2.3793000000000002</v>
      </c>
      <c r="J22">
        <f t="shared" si="1"/>
        <v>23.379300000000001</v>
      </c>
      <c r="L22">
        <v>4.5277000000000003</v>
      </c>
      <c r="M22">
        <v>6.6369999999999996</v>
      </c>
      <c r="N22">
        <f t="shared" si="2"/>
        <v>41.637</v>
      </c>
      <c r="T22" s="3"/>
    </row>
    <row r="23" spans="1:20" x14ac:dyDescent="0.25">
      <c r="A23">
        <v>4.6379999999999999</v>
      </c>
      <c r="B23">
        <v>5.2142999999999997</v>
      </c>
      <c r="D23">
        <v>4.6367000000000003</v>
      </c>
      <c r="E23" s="2">
        <v>1.2543</v>
      </c>
      <c r="F23">
        <f t="shared" si="0"/>
        <v>7.2542999999999997</v>
      </c>
      <c r="H23">
        <v>4.6364999999999998</v>
      </c>
      <c r="I23">
        <v>4.9950000000000001</v>
      </c>
      <c r="J23">
        <f t="shared" si="1"/>
        <v>25.995000000000001</v>
      </c>
      <c r="L23">
        <v>4.641</v>
      </c>
      <c r="M23">
        <v>9.4288000000000007</v>
      </c>
      <c r="N23">
        <f t="shared" si="2"/>
        <v>44.428800000000003</v>
      </c>
      <c r="T23" s="3"/>
    </row>
    <row r="24" spans="1:20" x14ac:dyDescent="0.25">
      <c r="A24">
        <v>4.758</v>
      </c>
      <c r="B24">
        <v>4.3977000000000004</v>
      </c>
      <c r="D24">
        <v>4.7584999999999997</v>
      </c>
      <c r="E24" s="2">
        <v>1.1343000000000001</v>
      </c>
      <c r="F24">
        <f t="shared" si="0"/>
        <v>7.1342999999999996</v>
      </c>
      <c r="H24">
        <v>4.7606999999999999</v>
      </c>
      <c r="I24">
        <v>8.6625999999999994</v>
      </c>
      <c r="J24">
        <f t="shared" si="1"/>
        <v>29.662599999999998</v>
      </c>
      <c r="L24">
        <v>4.7615999999999996</v>
      </c>
      <c r="M24">
        <v>10.441000000000001</v>
      </c>
      <c r="N24">
        <f t="shared" si="2"/>
        <v>45.441000000000003</v>
      </c>
      <c r="T24" s="3"/>
    </row>
    <row r="25" spans="1:20" x14ac:dyDescent="0.25">
      <c r="A25">
        <v>4.8869999999999996</v>
      </c>
      <c r="B25">
        <v>3.3401000000000001</v>
      </c>
      <c r="D25">
        <v>4.8802000000000003</v>
      </c>
      <c r="E25" s="2">
        <v>0.85202</v>
      </c>
      <c r="F25">
        <f t="shared" si="0"/>
        <v>6.8520199999999996</v>
      </c>
      <c r="H25">
        <v>4.8893000000000004</v>
      </c>
      <c r="I25">
        <v>11.804</v>
      </c>
      <c r="J25">
        <f t="shared" si="1"/>
        <v>32.804000000000002</v>
      </c>
      <c r="L25">
        <v>4.8868</v>
      </c>
      <c r="M25">
        <v>8.8759999999999994</v>
      </c>
      <c r="N25">
        <f t="shared" si="2"/>
        <v>43.875999999999998</v>
      </c>
      <c r="T25" s="3"/>
    </row>
    <row r="26" spans="1:20" x14ac:dyDescent="0.25">
      <c r="A26">
        <v>5.0202</v>
      </c>
      <c r="B26">
        <v>2.0230999999999999</v>
      </c>
      <c r="D26">
        <v>5.0137</v>
      </c>
      <c r="E26" s="2">
        <v>0.59409999999999996</v>
      </c>
      <c r="F26">
        <f t="shared" si="0"/>
        <v>6.5941000000000001</v>
      </c>
      <c r="H26">
        <v>5.0183999999999997</v>
      </c>
      <c r="I26">
        <v>12.106</v>
      </c>
      <c r="J26">
        <f t="shared" si="1"/>
        <v>33.106000000000002</v>
      </c>
      <c r="L26">
        <v>5.0163000000000002</v>
      </c>
      <c r="M26">
        <v>5.4801000000000002</v>
      </c>
      <c r="N26">
        <f t="shared" si="2"/>
        <v>40.4801</v>
      </c>
      <c r="T26" s="3"/>
    </row>
    <row r="27" spans="1:20" x14ac:dyDescent="0.25">
      <c r="A27">
        <v>5.1696</v>
      </c>
      <c r="B27">
        <v>1.0129999999999999</v>
      </c>
      <c r="D27">
        <v>5.1464999999999996</v>
      </c>
      <c r="E27" s="2">
        <v>0.31602999999999998</v>
      </c>
      <c r="F27">
        <f t="shared" si="0"/>
        <v>6.3160299999999996</v>
      </c>
      <c r="H27">
        <v>5.1566000000000001</v>
      </c>
      <c r="I27">
        <v>8.4583999999999993</v>
      </c>
      <c r="J27">
        <f t="shared" si="1"/>
        <v>29.458399999999997</v>
      </c>
      <c r="L27">
        <v>5.1565000000000003</v>
      </c>
      <c r="M27">
        <v>1.1355999999999999</v>
      </c>
      <c r="N27">
        <f t="shared" si="2"/>
        <v>36.135599999999997</v>
      </c>
      <c r="T27" s="3"/>
    </row>
    <row r="28" spans="1:20" x14ac:dyDescent="0.25">
      <c r="A28">
        <v>5.3722000000000003</v>
      </c>
      <c r="B28">
        <v>0.51885999999999999</v>
      </c>
      <c r="D28">
        <v>5.3552999999999997</v>
      </c>
      <c r="E28" s="2">
        <v>0.22822000000000001</v>
      </c>
      <c r="F28">
        <f t="shared" si="0"/>
        <v>6.2282200000000003</v>
      </c>
      <c r="H28">
        <v>5.3750999999999998</v>
      </c>
      <c r="I28">
        <v>1.2281</v>
      </c>
      <c r="J28">
        <f t="shared" si="1"/>
        <v>22.228100000000001</v>
      </c>
      <c r="L28">
        <v>5.3757999999999999</v>
      </c>
      <c r="M28">
        <v>0.20666999999999999</v>
      </c>
      <c r="N28">
        <f t="shared" si="2"/>
        <v>35.206670000000003</v>
      </c>
      <c r="T28" s="3"/>
    </row>
    <row r="29" spans="1:20" x14ac:dyDescent="0.25">
      <c r="A29">
        <v>5.6712999999999996</v>
      </c>
      <c r="B29">
        <v>0.19957</v>
      </c>
      <c r="D29">
        <v>5.6840999999999999</v>
      </c>
      <c r="E29" s="2">
        <v>0.11719</v>
      </c>
      <c r="F29">
        <f t="shared" si="0"/>
        <v>6.1171899999999999</v>
      </c>
      <c r="H29">
        <v>5.6856</v>
      </c>
      <c r="I29">
        <v>0.15190000000000001</v>
      </c>
      <c r="J29">
        <f t="shared" si="1"/>
        <v>21.151900000000001</v>
      </c>
      <c r="L29">
        <v>5.6798000000000002</v>
      </c>
      <c r="M29">
        <v>9.5264000000000001E-2</v>
      </c>
      <c r="N29">
        <f t="shared" si="2"/>
        <v>35.095264</v>
      </c>
      <c r="T29" s="3"/>
    </row>
    <row r="30" spans="1:20" x14ac:dyDescent="0.25">
      <c r="A30">
        <v>6.0282</v>
      </c>
      <c r="B30">
        <v>0.14413000000000001</v>
      </c>
      <c r="D30">
        <v>6.0388000000000002</v>
      </c>
      <c r="E30" s="2">
        <v>0.11133</v>
      </c>
      <c r="F30">
        <f t="shared" si="0"/>
        <v>6.1113299999999997</v>
      </c>
      <c r="H30">
        <v>6.0303000000000004</v>
      </c>
      <c r="I30">
        <v>7.5368000000000004E-2</v>
      </c>
      <c r="J30">
        <f t="shared" si="1"/>
        <v>21.075368000000001</v>
      </c>
      <c r="L30">
        <v>6.0182000000000002</v>
      </c>
      <c r="M30">
        <v>6.2800999999999996E-2</v>
      </c>
      <c r="N30">
        <f t="shared" si="2"/>
        <v>35.062801</v>
      </c>
      <c r="T30" s="3"/>
    </row>
    <row r="31" spans="1:20" x14ac:dyDescent="0.25">
      <c r="A31">
        <v>6.4046000000000003</v>
      </c>
      <c r="B31">
        <v>9.7790000000000002E-2</v>
      </c>
      <c r="D31">
        <v>6.4184000000000001</v>
      </c>
      <c r="E31" s="2">
        <v>7.7457999999999999E-2</v>
      </c>
      <c r="F31">
        <f t="shared" si="0"/>
        <v>6.077458</v>
      </c>
      <c r="H31">
        <v>6.4097</v>
      </c>
      <c r="I31">
        <v>6.4239000000000004E-2</v>
      </c>
      <c r="J31">
        <f t="shared" si="1"/>
        <v>21.064239000000001</v>
      </c>
      <c r="L31">
        <v>6.4078999999999997</v>
      </c>
      <c r="M31">
        <v>6.3811999999999994E-2</v>
      </c>
      <c r="N31">
        <f t="shared" si="2"/>
        <v>35.063811999999999</v>
      </c>
      <c r="T31" s="3"/>
    </row>
    <row r="32" spans="1:20" x14ac:dyDescent="0.25">
      <c r="A32">
        <v>6.85</v>
      </c>
      <c r="B32">
        <v>0.10136000000000001</v>
      </c>
      <c r="D32">
        <v>6.8334000000000001</v>
      </c>
      <c r="E32" s="2">
        <v>4.6612000000000001E-2</v>
      </c>
      <c r="F32">
        <f t="shared" si="0"/>
        <v>6.0466119999999997</v>
      </c>
      <c r="H32">
        <v>6.8449999999999998</v>
      </c>
      <c r="I32">
        <v>5.7255E-2</v>
      </c>
      <c r="J32">
        <f t="shared" si="1"/>
        <v>21.057255000000001</v>
      </c>
      <c r="L32">
        <v>6.8490000000000002</v>
      </c>
      <c r="M32">
        <v>5.0332000000000002E-2</v>
      </c>
      <c r="N32">
        <f t="shared" si="2"/>
        <v>35.050331999999997</v>
      </c>
      <c r="T32" s="3"/>
    </row>
    <row r="33" spans="1:20" x14ac:dyDescent="0.25">
      <c r="A33">
        <v>7.4813000000000001</v>
      </c>
      <c r="B33">
        <v>8.1136E-2</v>
      </c>
      <c r="D33">
        <v>7.4706999999999999</v>
      </c>
      <c r="E33" s="2">
        <v>5.6561E-2</v>
      </c>
      <c r="F33">
        <f t="shared" si="0"/>
        <v>6.0565610000000003</v>
      </c>
      <c r="H33">
        <v>7.48</v>
      </c>
      <c r="I33">
        <v>4.8875000000000002E-2</v>
      </c>
      <c r="J33">
        <f t="shared" si="1"/>
        <v>21.048874999999999</v>
      </c>
      <c r="L33">
        <v>7.4767999999999999</v>
      </c>
      <c r="M33">
        <v>4.2141999999999999E-2</v>
      </c>
      <c r="N33">
        <f t="shared" si="2"/>
        <v>35.042141999999998</v>
      </c>
      <c r="T33" s="3"/>
    </row>
    <row r="34" spans="1:20" x14ac:dyDescent="0.25">
      <c r="A34">
        <v>8.3727999999999998</v>
      </c>
      <c r="B34">
        <v>7.1027000000000007E-2</v>
      </c>
      <c r="D34">
        <v>8.3558000000000003</v>
      </c>
      <c r="E34" s="2">
        <v>5.0695999999999998E-2</v>
      </c>
      <c r="F34">
        <f t="shared" si="0"/>
        <v>6.0506960000000003</v>
      </c>
      <c r="H34">
        <v>8.3879000000000001</v>
      </c>
      <c r="I34">
        <v>3.8907999999999998E-2</v>
      </c>
      <c r="J34">
        <f t="shared" si="1"/>
        <v>21.038907999999999</v>
      </c>
      <c r="L34">
        <v>8.3885000000000005</v>
      </c>
      <c r="M34">
        <v>3.4254E-2</v>
      </c>
      <c r="N34">
        <f t="shared" si="2"/>
        <v>35.034253999999997</v>
      </c>
      <c r="T34" s="3"/>
    </row>
    <row r="35" spans="1:20" x14ac:dyDescent="0.25">
      <c r="A35">
        <v>9.7286000000000001</v>
      </c>
      <c r="B35">
        <v>5.9373000000000002E-2</v>
      </c>
      <c r="D35">
        <v>9.6532</v>
      </c>
      <c r="E35" s="2">
        <v>3.8327E-2</v>
      </c>
      <c r="F35">
        <f t="shared" si="0"/>
        <v>6.0383269999999998</v>
      </c>
      <c r="H35">
        <v>9.7798999999999996</v>
      </c>
      <c r="I35">
        <v>2.3775999999999999E-2</v>
      </c>
      <c r="J35">
        <f t="shared" si="1"/>
        <v>21.023776000000002</v>
      </c>
      <c r="L35">
        <v>9.7543000000000006</v>
      </c>
      <c r="M35">
        <v>2.3944E-2</v>
      </c>
      <c r="N35">
        <f t="shared" si="2"/>
        <v>35.023944</v>
      </c>
      <c r="T35" s="3"/>
    </row>
    <row r="36" spans="1:20" x14ac:dyDescent="0.25">
      <c r="A36">
        <v>12.358599999999999</v>
      </c>
      <c r="B36">
        <v>4.4566000000000001E-2</v>
      </c>
      <c r="D36">
        <v>12.2263</v>
      </c>
      <c r="E36" s="2">
        <v>3.1049E-2</v>
      </c>
      <c r="F36">
        <f t="shared" si="0"/>
        <v>6.0310490000000003</v>
      </c>
      <c r="H36">
        <v>12.3569</v>
      </c>
      <c r="I36">
        <v>2.2509999999999999E-2</v>
      </c>
      <c r="J36">
        <f t="shared" si="1"/>
        <v>21.02251</v>
      </c>
      <c r="L36">
        <v>12.3332</v>
      </c>
      <c r="M36">
        <v>1.8135999999999999E-2</v>
      </c>
      <c r="N36">
        <f t="shared" si="2"/>
        <v>35.018135999999998</v>
      </c>
      <c r="T36" s="3"/>
    </row>
    <row r="37" spans="1:20" x14ac:dyDescent="0.25">
      <c r="A37">
        <v>17.825700000000001</v>
      </c>
      <c r="B37">
        <v>3.3785000000000003E-2</v>
      </c>
      <c r="D37">
        <v>17.3171</v>
      </c>
      <c r="E37" s="2">
        <v>2.4792000000000002E-2</v>
      </c>
      <c r="F37">
        <f t="shared" si="0"/>
        <v>6.0247919999999997</v>
      </c>
      <c r="H37">
        <v>17.510400000000001</v>
      </c>
      <c r="I37">
        <v>1.4940999999999999E-2</v>
      </c>
      <c r="J37">
        <f t="shared" si="1"/>
        <v>21.014941</v>
      </c>
      <c r="L37">
        <v>17.396699999999999</v>
      </c>
      <c r="M37">
        <v>1.6624E-2</v>
      </c>
      <c r="N37">
        <f t="shared" si="2"/>
        <v>35.016624</v>
      </c>
      <c r="T37" s="3"/>
    </row>
    <row r="38" spans="1:20" x14ac:dyDescent="0.25">
      <c r="A38">
        <v>31.619199999999999</v>
      </c>
      <c r="B38">
        <v>2.9561E-2</v>
      </c>
      <c r="D38">
        <v>30.357800000000001</v>
      </c>
      <c r="E38" s="2">
        <v>2.7463000000000001E-2</v>
      </c>
      <c r="F38">
        <f t="shared" si="0"/>
        <v>6.027463</v>
      </c>
      <c r="H38">
        <v>30.6373</v>
      </c>
      <c r="I38">
        <v>7.9910999999999992E-3</v>
      </c>
      <c r="J38">
        <f t="shared" si="1"/>
        <v>21.007991100000002</v>
      </c>
      <c r="L38">
        <v>30.552700000000002</v>
      </c>
      <c r="M38">
        <v>3.1948999999999998E-2</v>
      </c>
      <c r="N38">
        <f t="shared" si="2"/>
        <v>35.031948999999997</v>
      </c>
      <c r="T38" s="3"/>
    </row>
    <row r="39" spans="1:20" x14ac:dyDescent="0.25">
      <c r="A39">
        <v>164.63730000000001</v>
      </c>
      <c r="B39">
        <v>4.2476E-2</v>
      </c>
      <c r="D39">
        <v>180.9204</v>
      </c>
      <c r="E39" s="2">
        <v>0.20954999999999999</v>
      </c>
      <c r="F39">
        <f t="shared" si="0"/>
        <v>6.2095500000000001</v>
      </c>
      <c r="H39">
        <v>171.95699999999999</v>
      </c>
      <c r="I39">
        <v>3.8284999999999999E-3</v>
      </c>
      <c r="J39">
        <f t="shared" si="1"/>
        <v>21.003828500000001</v>
      </c>
      <c r="L39">
        <v>170.02680000000001</v>
      </c>
      <c r="M39">
        <v>0.31592999999999999</v>
      </c>
      <c r="N39">
        <f t="shared" si="2"/>
        <v>35.315930000000002</v>
      </c>
      <c r="T39" s="3"/>
    </row>
    <row r="40" spans="1:20" x14ac:dyDescent="0.25">
      <c r="H40" s="1"/>
    </row>
    <row r="41" spans="1:20" x14ac:dyDescent="0.25">
      <c r="H41" s="1"/>
    </row>
    <row r="42" spans="1:20" x14ac:dyDescent="0.25">
      <c r="H42" s="1"/>
    </row>
    <row r="43" spans="1:20" x14ac:dyDescent="0.25">
      <c r="H43" s="1"/>
    </row>
    <row r="44" spans="1:20" x14ac:dyDescent="0.25">
      <c r="H44" s="1"/>
    </row>
    <row r="45" spans="1:20" x14ac:dyDescent="0.25">
      <c r="H4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BET</vt:lpstr>
      <vt:lpstr>Isotherms</vt:lpstr>
      <vt:lpstr>BJH</vt:lpstr>
      <vt:lpstr>DFT</vt:lpstr>
      <vt:lpstr>BET (spent)</vt:lpstr>
      <vt:lpstr>Isotherms (Spent)</vt:lpstr>
      <vt:lpstr> BJH (spent)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2015-11-03T17:28:30Z</dcterms:created>
  <dcterms:modified xsi:type="dcterms:W3CDTF">2016-12-20T14:08:33Z</dcterms:modified>
</cp:coreProperties>
</file>