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420" windowHeight="8010" activeTab="1"/>
  </bookViews>
  <sheets>
    <sheet name="conversion" sheetId="15" r:id="rId1"/>
    <sheet name="activity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25" i="16" l="1"/>
  <c r="K12" i="16"/>
  <c r="G12" i="16"/>
  <c r="L12" i="16" s="1"/>
  <c r="H12" i="16" l="1"/>
  <c r="J4" i="16"/>
  <c r="D12" i="16"/>
  <c r="G13" i="16" s="1"/>
  <c r="L13" i="16" l="1"/>
  <c r="H13" i="16"/>
  <c r="I13" i="16"/>
  <c r="I12" i="16"/>
  <c r="F4" i="16" l="1"/>
  <c r="F5" i="16"/>
  <c r="H5" i="16" s="1"/>
  <c r="F6" i="16"/>
  <c r="H6" i="16" s="1"/>
  <c r="F7" i="16"/>
  <c r="H7" i="16" s="1"/>
  <c r="G5" i="16"/>
  <c r="D18" i="16" s="1"/>
  <c r="G7" i="16" l="1"/>
  <c r="D20" i="16" s="1"/>
  <c r="K4" i="16"/>
  <c r="D24" i="16"/>
  <c r="H4" i="16"/>
  <c r="G4" i="16"/>
  <c r="D17" i="16" s="1"/>
  <c r="G6" i="16"/>
  <c r="D19" i="16" s="1"/>
  <c r="D54" i="15"/>
  <c r="D52" i="15"/>
  <c r="D50" i="15"/>
  <c r="D57" i="15"/>
  <c r="D56" i="15"/>
  <c r="D55" i="15"/>
  <c r="D53" i="15"/>
  <c r="D51" i="15"/>
  <c r="D49" i="15"/>
  <c r="D37" i="15"/>
  <c r="D35" i="15"/>
  <c r="D43" i="15"/>
  <c r="D42" i="15"/>
  <c r="D41" i="15"/>
  <c r="D40" i="15"/>
  <c r="D39" i="15"/>
  <c r="D38" i="15"/>
  <c r="D36" i="15"/>
  <c r="D30" i="15"/>
  <c r="D29" i="15"/>
  <c r="D28" i="15"/>
  <c r="D27" i="15"/>
  <c r="D26" i="15"/>
  <c r="D25" i="15"/>
  <c r="D24" i="15"/>
  <c r="D23" i="15"/>
  <c r="D22" i="15"/>
  <c r="B4" i="15" l="1"/>
  <c r="D14" i="15" s="1"/>
  <c r="D11" i="15" l="1"/>
  <c r="D8" i="15"/>
  <c r="D12" i="15"/>
  <c r="D10" i="15"/>
  <c r="D7" i="15"/>
  <c r="D15" i="15"/>
  <c r="D9" i="15"/>
  <c r="D13" i="15"/>
</calcChain>
</file>

<file path=xl/sharedStrings.xml><?xml version="1.0" encoding="utf-8"?>
<sst xmlns="http://schemas.openxmlformats.org/spreadsheetml/2006/main" count="65" uniqueCount="36">
  <si>
    <t>Mass PA (mg)</t>
  </si>
  <si>
    <t>Mol PA (mmol)</t>
  </si>
  <si>
    <t>Reaction T°C (°C)</t>
  </si>
  <si>
    <t>Time (h)</t>
  </si>
  <si>
    <t>Conversion PA %</t>
  </si>
  <si>
    <t>Conversion / mmol</t>
  </si>
  <si>
    <t>WS2</t>
  </si>
  <si>
    <t>WS2-SBA</t>
  </si>
  <si>
    <t>acetic</t>
  </si>
  <si>
    <t>hexanoirc</t>
  </si>
  <si>
    <t>palmitic</t>
  </si>
  <si>
    <t>Propionic</t>
  </si>
  <si>
    <t>ini</t>
  </si>
  <si>
    <t>mmol</t>
  </si>
  <si>
    <t>Conversion AA %</t>
  </si>
  <si>
    <t>Molar mass</t>
  </si>
  <si>
    <t>propionic</t>
  </si>
  <si>
    <t xml:space="preserve">mmol </t>
  </si>
  <si>
    <t>ini rate/mmol/h</t>
  </si>
  <si>
    <t>g</t>
  </si>
  <si>
    <t>Carbon chain</t>
  </si>
  <si>
    <t>acid sites/mmol/g</t>
  </si>
  <si>
    <t>NH3 tritation</t>
  </si>
  <si>
    <t>Propylamine</t>
  </si>
  <si>
    <t>NH3 titration</t>
  </si>
  <si>
    <t>WS2-SBA(20wt%)</t>
  </si>
  <si>
    <t>density/nm2</t>
  </si>
  <si>
    <t>g WS2 (20wt%)</t>
  </si>
  <si>
    <t>TOF/h</t>
  </si>
  <si>
    <t>BET/m2/g</t>
  </si>
  <si>
    <t>initial/mmol/g/h/nm2</t>
  </si>
  <si>
    <t>carbon chain</t>
  </si>
  <si>
    <t>TOF 1</t>
  </si>
  <si>
    <t>TOF 2</t>
  </si>
  <si>
    <t>Initial rate/mmol/gWS2.h</t>
  </si>
  <si>
    <t>initial rate / mmol/gWS2/h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</si>
</sst>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4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2" xfId="0" applyFont="1" applyFill="1" applyBorder="1"/>
    <xf numFmtId="164" fontId="0" fillId="0" borderId="2" xfId="0" applyNumberFormat="1" applyBorder="1"/>
    <xf numFmtId="164" fontId="0" fillId="0" borderId="0" xfId="0" applyNumberFormat="1" applyBorder="1"/>
    <xf numFmtId="0" fontId="1" fillId="0" borderId="0" xfId="0" applyFont="1" applyBorder="1"/>
    <xf numFmtId="0" fontId="0" fillId="0" borderId="1" xfId="0" applyNumberFormat="1" applyBorder="1"/>
    <xf numFmtId="0" fontId="0" fillId="3" borderId="0" xfId="0" applyFill="1"/>
    <xf numFmtId="0" fontId="4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0" fillId="3" borderId="1" xfId="0" applyFill="1" applyBorder="1"/>
    <xf numFmtId="0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conversion!$A$7:$A$15</c:f>
              <c:numCache>
                <c:formatCode>General</c:formatCode>
                <c:ptCount val="9"/>
                <c:pt idx="0">
                  <c:v>0</c:v>
                </c:pt>
                <c:pt idx="1">
                  <c:v>0.16</c:v>
                </c:pt>
                <c:pt idx="2">
                  <c:v>0.33</c:v>
                </c:pt>
                <c:pt idx="3">
                  <c:v>0.5</c:v>
                </c:pt>
                <c:pt idx="4">
                  <c:v>0.66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xVal>
          <c:yVal>
            <c:numRef>
              <c:f>conversion!$B$7:$B$15</c:f>
              <c:numCache>
                <c:formatCode>General</c:formatCode>
                <c:ptCount val="9"/>
                <c:pt idx="0">
                  <c:v>0</c:v>
                </c:pt>
                <c:pt idx="1">
                  <c:v>6.5648070810882251</c:v>
                </c:pt>
                <c:pt idx="2">
                  <c:v>12.406907538707479</c:v>
                </c:pt>
                <c:pt idx="3">
                  <c:v>18.71419025949416</c:v>
                </c:pt>
                <c:pt idx="4">
                  <c:v>26.884449369935037</c:v>
                </c:pt>
                <c:pt idx="5">
                  <c:v>33.311112536141003</c:v>
                </c:pt>
                <c:pt idx="6">
                  <c:v>52.946147816634692</c:v>
                </c:pt>
                <c:pt idx="7">
                  <c:v>75.788281232654256</c:v>
                </c:pt>
                <c:pt idx="8">
                  <c:v>82.953177866929991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93408"/>
        <c:axId val="164193984"/>
      </c:scatterChart>
      <c:valAx>
        <c:axId val="164193408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193984"/>
        <c:crosses val="autoZero"/>
        <c:crossBetween val="midCat"/>
        <c:majorUnit val="1"/>
      </c:valAx>
      <c:valAx>
        <c:axId val="16419398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Acid conversion/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193408"/>
        <c:crosses val="autoZero"/>
        <c:crossBetween val="midCat"/>
        <c:majorUnit val="20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61955060495487"/>
          <c:y val="5.5104257801108419E-2"/>
          <c:w val="0.67075187247935752"/>
          <c:h val="0.71177821522310114"/>
        </c:manualLayout>
      </c:layout>
      <c:barChart>
        <c:barDir val="col"/>
        <c:grouping val="clustered"/>
        <c:varyColors val="0"/>
        <c:ser>
          <c:idx val="1"/>
          <c:order val="0"/>
          <c:tx>
            <c:v>Initial rate</c:v>
          </c:tx>
          <c:spPr>
            <a:solidFill>
              <a:schemeClr val="bg1">
                <a:lumMod val="65000"/>
              </a:schemeClr>
            </a:solidFill>
            <a:ln w="19050">
              <a:solidFill>
                <a:sysClr val="windowText" lastClr="000000"/>
              </a:solidFill>
            </a:ln>
          </c:spPr>
          <c:invertIfNegative val="0"/>
          <c:cat>
            <c:numRef>
              <c:f>[1]Plan4!$M$46:$M$49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16</c:v>
                </c:pt>
              </c:numCache>
            </c:numRef>
          </c:cat>
          <c:val>
            <c:numRef>
              <c:f>activity!$C$17:$C$20</c:f>
              <c:numCache>
                <c:formatCode>General</c:formatCode>
                <c:ptCount val="4"/>
                <c:pt idx="0">
                  <c:v>35.539370078740156</c:v>
                </c:pt>
                <c:pt idx="1">
                  <c:v>41.941584158415843</c:v>
                </c:pt>
                <c:pt idx="2">
                  <c:v>20.421414538310412</c:v>
                </c:pt>
                <c:pt idx="3">
                  <c:v>20.463207547169809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55616"/>
        <c:axId val="196491456"/>
      </c:barChart>
      <c:lineChart>
        <c:grouping val="standard"/>
        <c:varyColors val="0"/>
        <c:ser>
          <c:idx val="0"/>
          <c:order val="1"/>
          <c:tx>
            <c:v>TOF</c:v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activity!$B$17:$B$20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16</c:v>
                </c:pt>
              </c:numCache>
            </c:numRef>
          </c:cat>
          <c:val>
            <c:numRef>
              <c:f>activity!$D$17:$D$20</c:f>
              <c:numCache>
                <c:formatCode>General</c:formatCode>
                <c:ptCount val="4"/>
                <c:pt idx="0">
                  <c:v>181.88961860438519</c:v>
                </c:pt>
                <c:pt idx="1">
                  <c:v>203.8677570699158</c:v>
                </c:pt>
                <c:pt idx="2">
                  <c:v>100.9024555412477</c:v>
                </c:pt>
                <c:pt idx="3">
                  <c:v>98.231891714051088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6640"/>
        <c:axId val="196492032"/>
      </c:lineChart>
      <c:catAx>
        <c:axId val="19505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Carbon chain length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6491456"/>
        <c:crosses val="autoZero"/>
        <c:auto val="1"/>
        <c:lblAlgn val="ctr"/>
        <c:lblOffset val="100"/>
        <c:noMultiLvlLbl val="0"/>
      </c:catAx>
      <c:valAx>
        <c:axId val="196491456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Initial rate/ mmol h</a:t>
                </a:r>
                <a:r>
                  <a:rPr lang="pt-BR" sz="1200" b="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g</a:t>
                </a:r>
                <a:r>
                  <a:rPr lang="pt-BR" sz="1200" b="0" baseline="30000">
                    <a:latin typeface="Arial" pitchFamily="34" charset="0"/>
                    <a:cs typeface="Arial" pitchFamily="34" charset="0"/>
                  </a:rPr>
                  <a:t>-1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055616"/>
        <c:crosses val="autoZero"/>
        <c:crossBetween val="between"/>
        <c:majorUnit val="10"/>
      </c:valAx>
      <c:valAx>
        <c:axId val="196492032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TOF/h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056640"/>
        <c:crosses val="max"/>
        <c:crossBetween val="between"/>
        <c:majorUnit val="50"/>
      </c:valAx>
      <c:catAx>
        <c:axId val="19505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492032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900749362851383"/>
          <c:y val="6.9060586176727903E-2"/>
          <c:w val="0.23839222841047344"/>
          <c:h val="0.13502697579469233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099123831824133"/>
                  <c:y val="-9.1107599152842153E-2"/>
                </c:manualLayout>
              </c:layout>
              <c:numFmt formatCode="General" sourceLinked="0"/>
            </c:trendlineLbl>
          </c:trendline>
          <c:xVal>
            <c:numRef>
              <c:f>conversion!$C$7:$C$12</c:f>
              <c:numCache>
                <c:formatCode>General</c:formatCode>
                <c:ptCount val="6"/>
                <c:pt idx="0">
                  <c:v>0</c:v>
                </c:pt>
                <c:pt idx="1">
                  <c:v>0.16</c:v>
                </c:pt>
                <c:pt idx="2">
                  <c:v>0.33</c:v>
                </c:pt>
                <c:pt idx="3">
                  <c:v>0.5</c:v>
                </c:pt>
                <c:pt idx="4">
                  <c:v>0.66</c:v>
                </c:pt>
                <c:pt idx="5">
                  <c:v>1</c:v>
                </c:pt>
              </c:numCache>
            </c:numRef>
          </c:xVal>
          <c:yVal>
            <c:numRef>
              <c:f>conversion!$D$7:$D$11</c:f>
              <c:numCache>
                <c:formatCode>0.000</c:formatCode>
                <c:ptCount val="5"/>
                <c:pt idx="0">
                  <c:v>0</c:v>
                </c:pt>
                <c:pt idx="1">
                  <c:v>0.65833949758881094</c:v>
                </c:pt>
                <c:pt idx="2">
                  <c:v>1.2442037023743793</c:v>
                </c:pt>
                <c:pt idx="3">
                  <c:v>1.8767178473086998</c:v>
                </c:pt>
                <c:pt idx="4">
                  <c:v>2.6960571228577423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95712"/>
        <c:axId val="164196288"/>
      </c:scatterChart>
      <c:valAx>
        <c:axId val="16419571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196288"/>
        <c:crosses val="autoZero"/>
        <c:crossBetween val="midCat"/>
        <c:majorUnit val="0.2"/>
      </c:valAx>
      <c:valAx>
        <c:axId val="164196288"/>
        <c:scaling>
          <c:orientation val="minMax"/>
          <c:max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Acid conversion/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mmol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195712"/>
        <c:crosses val="autoZero"/>
        <c:crossBetween val="midCat"/>
        <c:majorUnit val="0.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conversion!$A$22:$A$30</c:f>
              <c:numCache>
                <c:formatCode>General</c:formatCode>
                <c:ptCount val="9"/>
                <c:pt idx="0">
                  <c:v>0</c:v>
                </c:pt>
                <c:pt idx="1">
                  <c:v>0.16</c:v>
                </c:pt>
                <c:pt idx="2">
                  <c:v>0.33</c:v>
                </c:pt>
                <c:pt idx="3">
                  <c:v>0.5</c:v>
                </c:pt>
                <c:pt idx="4">
                  <c:v>0.66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xVal>
          <c:yVal>
            <c:numRef>
              <c:f>conversion!$B$22:$B$30</c:f>
              <c:numCache>
                <c:formatCode>0.00</c:formatCode>
                <c:ptCount val="9"/>
                <c:pt idx="0">
                  <c:v>0</c:v>
                </c:pt>
                <c:pt idx="1">
                  <c:v>7.0903762392385898</c:v>
                </c:pt>
                <c:pt idx="2">
                  <c:v>13.5928751184984</c:v>
                </c:pt>
                <c:pt idx="3">
                  <c:v>21.94</c:v>
                </c:pt>
                <c:pt idx="4">
                  <c:v>28.75</c:v>
                </c:pt>
                <c:pt idx="5">
                  <c:v>40.619999999999997</c:v>
                </c:pt>
                <c:pt idx="6">
                  <c:v>57.769687397219457</c:v>
                </c:pt>
                <c:pt idx="7">
                  <c:v>77.475136333567377</c:v>
                </c:pt>
                <c:pt idx="8">
                  <c:v>87.156994303622753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98016"/>
        <c:axId val="164198592"/>
      </c:scatterChart>
      <c:valAx>
        <c:axId val="164198016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198592"/>
        <c:crosses val="autoZero"/>
        <c:crossBetween val="midCat"/>
        <c:majorUnit val="1"/>
      </c:valAx>
      <c:valAx>
        <c:axId val="16419859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Acid conversion/ %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198016"/>
        <c:crosses val="autoZero"/>
        <c:crossBetween val="midCat"/>
        <c:majorUnit val="20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2048015085910482"/>
                  <c:y val="-0.13327898155379295"/>
                </c:manualLayout>
              </c:layout>
              <c:numFmt formatCode="General" sourceLinked="0"/>
            </c:trendlineLbl>
          </c:trendline>
          <c:xVal>
            <c:numRef>
              <c:f>conversion!$C$22:$C$27</c:f>
              <c:numCache>
                <c:formatCode>General</c:formatCode>
                <c:ptCount val="6"/>
                <c:pt idx="0">
                  <c:v>0</c:v>
                </c:pt>
                <c:pt idx="1">
                  <c:v>0.16</c:v>
                </c:pt>
                <c:pt idx="2">
                  <c:v>0.33</c:v>
                </c:pt>
                <c:pt idx="3">
                  <c:v>0.5</c:v>
                </c:pt>
                <c:pt idx="4">
                  <c:v>0.66</c:v>
                </c:pt>
                <c:pt idx="5">
                  <c:v>1</c:v>
                </c:pt>
              </c:numCache>
            </c:numRef>
          </c:xVal>
          <c:yVal>
            <c:numRef>
              <c:f>conversion!$D$22:$D$26</c:f>
              <c:numCache>
                <c:formatCode>0.000</c:formatCode>
                <c:ptCount val="5"/>
                <c:pt idx="0">
                  <c:v>0</c:v>
                </c:pt>
                <c:pt idx="1">
                  <c:v>0.71754607541094528</c:v>
                </c:pt>
                <c:pt idx="2">
                  <c:v>1.3755989619920379</c:v>
                </c:pt>
                <c:pt idx="3">
                  <c:v>2.2203280000000003</c:v>
                </c:pt>
                <c:pt idx="4">
                  <c:v>2.9095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87104"/>
        <c:axId val="195887680"/>
      </c:scatterChart>
      <c:valAx>
        <c:axId val="19588710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887680"/>
        <c:crosses val="autoZero"/>
        <c:crossBetween val="midCat"/>
        <c:majorUnit val="0.2"/>
      </c:valAx>
      <c:valAx>
        <c:axId val="195887680"/>
        <c:scaling>
          <c:orientation val="minMax"/>
          <c:max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Acid conversion/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mmol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887104"/>
        <c:crosses val="autoZero"/>
        <c:crossBetween val="midCat"/>
        <c:majorUnit val="0.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conversion!$A$35:$A$43</c:f>
              <c:numCache>
                <c:formatCode>General</c:formatCode>
                <c:ptCount val="9"/>
                <c:pt idx="0">
                  <c:v>0</c:v>
                </c:pt>
                <c:pt idx="1">
                  <c:v>0.16</c:v>
                </c:pt>
                <c:pt idx="2">
                  <c:v>0.33</c:v>
                </c:pt>
                <c:pt idx="3">
                  <c:v>0.5</c:v>
                </c:pt>
                <c:pt idx="4">
                  <c:v>0.66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xVal>
          <c:yVal>
            <c:numRef>
              <c:f>conversion!$B$35:$B$43</c:f>
              <c:numCache>
                <c:formatCode>General</c:formatCode>
                <c:ptCount val="9"/>
                <c:pt idx="0">
                  <c:v>0</c:v>
                </c:pt>
                <c:pt idx="1">
                  <c:v>3.8349977510335815</c:v>
                </c:pt>
                <c:pt idx="2">
                  <c:v>6.2459813425972897</c:v>
                </c:pt>
                <c:pt idx="3">
                  <c:v>11.246555981853845</c:v>
                </c:pt>
                <c:pt idx="4">
                  <c:v>14.54875644068399</c:v>
                </c:pt>
                <c:pt idx="5">
                  <c:v>19.763398046028801</c:v>
                </c:pt>
                <c:pt idx="6">
                  <c:v>34.018058908487028</c:v>
                </c:pt>
                <c:pt idx="7">
                  <c:v>52.475543431808525</c:v>
                </c:pt>
                <c:pt idx="8">
                  <c:v>67.49775277485675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89408"/>
        <c:axId val="195889984"/>
      </c:scatterChart>
      <c:valAx>
        <c:axId val="195889408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889984"/>
        <c:crosses val="autoZero"/>
        <c:crossBetween val="midCat"/>
        <c:majorUnit val="1"/>
      </c:valAx>
      <c:valAx>
        <c:axId val="19588998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Acid conversion/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889408"/>
        <c:crosses val="autoZero"/>
        <c:crossBetween val="midCat"/>
        <c:majorUnit val="20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8.8483284648110727E-2"/>
                  <c:y val="-0.13234550273373918"/>
                </c:manualLayout>
              </c:layout>
              <c:numFmt formatCode="General" sourceLinked="0"/>
            </c:trendlineLbl>
          </c:trendline>
          <c:xVal>
            <c:numRef>
              <c:f>conversion!$C$35:$C$40</c:f>
              <c:numCache>
                <c:formatCode>General</c:formatCode>
                <c:ptCount val="6"/>
                <c:pt idx="0">
                  <c:v>0</c:v>
                </c:pt>
                <c:pt idx="1">
                  <c:v>0.16</c:v>
                </c:pt>
                <c:pt idx="2">
                  <c:v>0.33</c:v>
                </c:pt>
                <c:pt idx="3">
                  <c:v>0.5</c:v>
                </c:pt>
                <c:pt idx="4">
                  <c:v>0.66</c:v>
                </c:pt>
                <c:pt idx="5">
                  <c:v>1</c:v>
                </c:pt>
              </c:numCache>
            </c:numRef>
          </c:xVal>
          <c:yVal>
            <c:numRef>
              <c:f>conversion!$D$35:$D$39</c:f>
              <c:numCache>
                <c:formatCode>0.000</c:formatCode>
                <c:ptCount val="5"/>
                <c:pt idx="0">
                  <c:v>0</c:v>
                </c:pt>
                <c:pt idx="1">
                  <c:v>0.38528257364464447</c:v>
                </c:pt>
                <c:pt idx="2">
                  <c:v>0.62750174128882885</c:v>
                </c:pt>
                <c:pt idx="3">
                  <c:v>1.1298838525157917</c:v>
                </c:pt>
                <c:pt idx="4">
                  <c:v>1.461639012248469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91712"/>
        <c:axId val="195892288"/>
      </c:scatterChart>
      <c:valAx>
        <c:axId val="19589171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892288"/>
        <c:crosses val="autoZero"/>
        <c:crossBetween val="midCat"/>
        <c:majorUnit val="0.2"/>
      </c:valAx>
      <c:valAx>
        <c:axId val="195892288"/>
        <c:scaling>
          <c:orientation val="minMax"/>
          <c:max val="2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Acid conversion/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mmol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891712"/>
        <c:crosses val="autoZero"/>
        <c:crossBetween val="midCat"/>
        <c:majorUnit val="0.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>
                    <a:lumMod val="75000"/>
                    <a:lumOff val="25000"/>
                  </a:sysClr>
                </a:solidFill>
              </a:ln>
            </c:spPr>
          </c:marker>
          <c:xVal>
            <c:numRef>
              <c:f>conversion!$A$49:$A$57</c:f>
              <c:numCache>
                <c:formatCode>General</c:formatCode>
                <c:ptCount val="9"/>
                <c:pt idx="0">
                  <c:v>0</c:v>
                </c:pt>
                <c:pt idx="1">
                  <c:v>0.16</c:v>
                </c:pt>
                <c:pt idx="2">
                  <c:v>0.33</c:v>
                </c:pt>
                <c:pt idx="3">
                  <c:v>0.5</c:v>
                </c:pt>
                <c:pt idx="4">
                  <c:v>0.66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xVal>
          <c:yVal>
            <c:numRef>
              <c:f>conversion!$B$49:$B$57</c:f>
              <c:numCache>
                <c:formatCode>General</c:formatCode>
                <c:ptCount val="9"/>
                <c:pt idx="0">
                  <c:v>0</c:v>
                </c:pt>
                <c:pt idx="1">
                  <c:v>1.2945883476584712</c:v>
                </c:pt>
                <c:pt idx="2">
                  <c:v>5.3457047076852788</c:v>
                </c:pt>
                <c:pt idx="3">
                  <c:v>12.71325657855339</c:v>
                </c:pt>
                <c:pt idx="4">
                  <c:v>14.942518526859212</c:v>
                </c:pt>
                <c:pt idx="5">
                  <c:v>21.257881005535165</c:v>
                </c:pt>
                <c:pt idx="6">
                  <c:v>39.366874026404041</c:v>
                </c:pt>
                <c:pt idx="7">
                  <c:v>60.453958316565782</c:v>
                </c:pt>
                <c:pt idx="8">
                  <c:v>72.784141087701371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94016"/>
        <c:axId val="195894592"/>
      </c:scatterChart>
      <c:valAx>
        <c:axId val="195894016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894592"/>
        <c:crosses val="autoZero"/>
        <c:crossBetween val="midCat"/>
        <c:majorUnit val="1"/>
      </c:valAx>
      <c:valAx>
        <c:axId val="19589459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Acid conversion/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894016"/>
        <c:crosses val="autoZero"/>
        <c:crossBetween val="midCat"/>
        <c:majorUnit val="20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>
                    <a:lumMod val="75000"/>
                    <a:lumOff val="25000"/>
                  </a:sysClr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0954382374816239"/>
                  <c:y val="-0.16850822510703184"/>
                </c:manualLayout>
              </c:layout>
              <c:numFmt formatCode="General" sourceLinked="0"/>
            </c:trendlineLbl>
          </c:trendline>
          <c:xVal>
            <c:numRef>
              <c:f>conversion!$C$49:$C$54</c:f>
              <c:numCache>
                <c:formatCode>General</c:formatCode>
                <c:ptCount val="6"/>
                <c:pt idx="0">
                  <c:v>0</c:v>
                </c:pt>
                <c:pt idx="1">
                  <c:v>0.16</c:v>
                </c:pt>
                <c:pt idx="2">
                  <c:v>0.33</c:v>
                </c:pt>
                <c:pt idx="3">
                  <c:v>0.5</c:v>
                </c:pt>
                <c:pt idx="4">
                  <c:v>0.66</c:v>
                </c:pt>
                <c:pt idx="5">
                  <c:v>1</c:v>
                </c:pt>
              </c:numCache>
            </c:numRef>
          </c:xVal>
          <c:yVal>
            <c:numRef>
              <c:f>conversion!$D$49:$D$53</c:f>
              <c:numCache>
                <c:formatCode>0.000</c:formatCode>
                <c:ptCount val="5"/>
                <c:pt idx="0">
                  <c:v>0</c:v>
                </c:pt>
                <c:pt idx="1">
                  <c:v>0.1295648409863136</c:v>
                </c:pt>
                <c:pt idx="2">
                  <c:v>0.5350081990647978</c:v>
                </c:pt>
                <c:pt idx="3">
                  <c:v>1.2723666716124535</c:v>
                </c:pt>
                <c:pt idx="4">
                  <c:v>1.495475407583621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86272"/>
        <c:axId val="196486848"/>
      </c:scatterChart>
      <c:valAx>
        <c:axId val="19648627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486848"/>
        <c:crosses val="autoZero"/>
        <c:crossBetween val="midCat"/>
        <c:majorUnit val="0.2"/>
      </c:valAx>
      <c:valAx>
        <c:axId val="196486848"/>
        <c:scaling>
          <c:orientation val="minMax"/>
          <c:max val="2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Acid conversion/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mmol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6486272"/>
        <c:crosses val="autoZero"/>
        <c:crossBetween val="midCat"/>
        <c:majorUnit val="0.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12345679012368"/>
          <c:y val="3.8171527777777811E-2"/>
          <c:w val="0.64345216049382714"/>
          <c:h val="0.79513680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v>TOF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[1]Plan1!$A$18:$A$19</c:f>
              <c:strCache>
                <c:ptCount val="2"/>
                <c:pt idx="0">
                  <c:v>WS2  </c:v>
                </c:pt>
                <c:pt idx="1">
                  <c:v>WS2-SBA</c:v>
                </c:pt>
              </c:strCache>
            </c:strRef>
          </c:cat>
          <c:val>
            <c:numRef>
              <c:f>activity!$C$24:$C$25</c:f>
              <c:numCache>
                <c:formatCode>General</c:formatCode>
                <c:ptCount val="2"/>
                <c:pt idx="0">
                  <c:v>166.69214082657717</c:v>
                </c:pt>
                <c:pt idx="1">
                  <c:v>125.90793088191209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1"/>
        <c:axId val="195725312"/>
        <c:axId val="196488576"/>
      </c:barChart>
      <c:scatterChart>
        <c:scatterStyle val="lineMarker"/>
        <c:varyColors val="0"/>
        <c:ser>
          <c:idx val="1"/>
          <c:order val="1"/>
          <c:tx>
            <c:v>Initial rate/acid density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[1]Plan1!$A$18:$A$19</c:f>
              <c:strCache>
                <c:ptCount val="2"/>
                <c:pt idx="0">
                  <c:v>WS2  </c:v>
                </c:pt>
                <c:pt idx="1">
                  <c:v>WS2-SBA</c:v>
                </c:pt>
              </c:strCache>
            </c:strRef>
          </c:xVal>
          <c:yVal>
            <c:numRef>
              <c:f>activity!$D$24:$D$25</c:f>
              <c:numCache>
                <c:formatCode>General</c:formatCode>
                <c:ptCount val="2"/>
                <c:pt idx="0" formatCode="0.000">
                  <c:v>38.779527559055119</c:v>
                </c:pt>
                <c:pt idx="1">
                  <c:v>28.331683168316829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89728"/>
        <c:axId val="196489152"/>
      </c:scatterChart>
      <c:catAx>
        <c:axId val="195725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6488576"/>
        <c:crosses val="autoZero"/>
        <c:auto val="1"/>
        <c:lblAlgn val="ctr"/>
        <c:lblOffset val="100"/>
        <c:noMultiLvlLbl val="0"/>
      </c:catAx>
      <c:valAx>
        <c:axId val="19648857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TOF/ mmo.lh</a:t>
                </a:r>
                <a:r>
                  <a:rPr lang="pt-BR" sz="1200" b="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/mmol acid site</a:t>
                </a:r>
              </a:p>
            </c:rich>
          </c:tx>
          <c:layout>
            <c:manualLayout>
              <c:xMode val="edge"/>
              <c:yMode val="edge"/>
              <c:x val="3.3086419753086426E-3"/>
              <c:y val="5.56579861111111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725312"/>
        <c:crosses val="autoZero"/>
        <c:crossBetween val="between"/>
        <c:majorUnit val="50"/>
      </c:valAx>
      <c:valAx>
        <c:axId val="196489152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Initial rate/ mmol g</a:t>
                </a:r>
                <a:r>
                  <a:rPr lang="pt-BR" sz="1200" b="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 h</a:t>
                </a:r>
                <a:r>
                  <a:rPr lang="pt-BR" sz="1200" b="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 nm</a:t>
                </a:r>
                <a:r>
                  <a:rPr lang="pt-BR" sz="1200" b="0" baseline="30000">
                    <a:latin typeface="Arial" pitchFamily="34" charset="0"/>
                    <a:cs typeface="Arial" pitchFamily="34" charset="0"/>
                  </a:rPr>
                  <a:t>2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6489728"/>
        <c:crosses val="max"/>
        <c:crossBetween val="midCat"/>
        <c:majorUnit val="50"/>
      </c:valAx>
      <c:valAx>
        <c:axId val="196489728"/>
        <c:scaling>
          <c:orientation val="minMax"/>
        </c:scaling>
        <c:delete val="1"/>
        <c:axPos val="b"/>
        <c:majorTickMark val="out"/>
        <c:minorTickMark val="none"/>
        <c:tickLblPos val="none"/>
        <c:crossAx val="1964891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8439938271604964"/>
          <c:y val="3.1838194444444481E-2"/>
          <c:w val="0.40402654320987713"/>
          <c:h val="0.142573611111111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76200</xdr:rowOff>
    </xdr:from>
    <xdr:to>
      <xdr:col>8</xdr:col>
      <xdr:colOff>304800</xdr:colOff>
      <xdr:row>15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4</xdr:row>
      <xdr:rowOff>133350</xdr:rowOff>
    </xdr:from>
    <xdr:to>
      <xdr:col>12</xdr:col>
      <xdr:colOff>381001</xdr:colOff>
      <xdr:row>14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438150</xdr:colOff>
      <xdr:row>19</xdr:row>
      <xdr:rowOff>180975</xdr:rowOff>
    </xdr:from>
    <xdr:to>
      <xdr:col>8</xdr:col>
      <xdr:colOff>514350</xdr:colOff>
      <xdr:row>31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13</xdr:col>
      <xdr:colOff>590551</xdr:colOff>
      <xdr:row>29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285750</xdr:colOff>
      <xdr:row>33</xdr:row>
      <xdr:rowOff>0</xdr:rowOff>
    </xdr:from>
    <xdr:to>
      <xdr:col>8</xdr:col>
      <xdr:colOff>361950</xdr:colOff>
      <xdr:row>44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552450</xdr:colOff>
      <xdr:row>33</xdr:row>
      <xdr:rowOff>47625</xdr:rowOff>
    </xdr:from>
    <xdr:to>
      <xdr:col>12</xdr:col>
      <xdr:colOff>533401</xdr:colOff>
      <xdr:row>43</xdr:row>
      <xdr:rowOff>38100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247650</xdr:colOff>
      <xdr:row>46</xdr:row>
      <xdr:rowOff>161925</xdr:rowOff>
    </xdr:from>
    <xdr:to>
      <xdr:col>8</xdr:col>
      <xdr:colOff>323850</xdr:colOff>
      <xdr:row>57</xdr:row>
      <xdr:rowOff>171450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514350</xdr:colOff>
      <xdr:row>47</xdr:row>
      <xdr:rowOff>19050</xdr:rowOff>
    </xdr:from>
    <xdr:to>
      <xdr:col>12</xdr:col>
      <xdr:colOff>495301</xdr:colOff>
      <xdr:row>57</xdr:row>
      <xdr:rowOff>9525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14</xdr:row>
      <xdr:rowOff>95250</xdr:rowOff>
    </xdr:from>
    <xdr:to>
      <xdr:col>15</xdr:col>
      <xdr:colOff>277725</xdr:colOff>
      <xdr:row>29</xdr:row>
      <xdr:rowOff>117750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1141413</xdr:colOff>
      <xdr:row>14</xdr:row>
      <xdr:rowOff>87312</xdr:rowOff>
    </xdr:from>
    <xdr:to>
      <xdr:col>8</xdr:col>
      <xdr:colOff>12976</xdr:colOff>
      <xdr:row>30</xdr:row>
      <xdr:rowOff>46312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ia/Documents/pos%20doutorado/Aston/paper%20WS2/esterification%20conversion%20sulfi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2"/>
      <sheetName val="WS2"/>
      <sheetName val="WS2-SBA"/>
      <sheetName val="WS2 2 cycle"/>
      <sheetName val="Plan1"/>
      <sheetName val="palmitic WS2"/>
      <sheetName val="blank"/>
      <sheetName val="acetic"/>
      <sheetName val="hexanoic"/>
      <sheetName val="Plan4"/>
      <sheetName val="propionic"/>
      <sheetName val="homogeneo"/>
      <sheetName val="Plan5"/>
      <sheetName val="amberly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A18" t="str">
            <v xml:space="preserve">WS2  </v>
          </cell>
        </row>
        <row r="19">
          <cell r="A19" t="str">
            <v>WS2-SBA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46">
          <cell r="M46">
            <v>2</v>
          </cell>
        </row>
        <row r="47">
          <cell r="M47">
            <v>3</v>
          </cell>
        </row>
        <row r="48">
          <cell r="M48">
            <v>6</v>
          </cell>
        </row>
        <row r="49">
          <cell r="M49">
            <v>16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0" zoomScale="70" zoomScaleNormal="70" workbookViewId="0">
      <selection activeCell="P13" sqref="P13"/>
    </sheetView>
  </sheetViews>
  <sheetFormatPr defaultRowHeight="14.5" x14ac:dyDescent="0.35"/>
  <cols>
    <col min="2" max="2" width="10.26953125" customWidth="1"/>
  </cols>
  <sheetData>
    <row r="1" spans="1:4" x14ac:dyDescent="0.35">
      <c r="A1" s="2" t="s">
        <v>15</v>
      </c>
      <c r="B1" s="3">
        <v>60.04</v>
      </c>
    </row>
    <row r="2" spans="1:4" x14ac:dyDescent="0.35">
      <c r="A2" s="32" t="s">
        <v>0</v>
      </c>
      <c r="B2" s="32" t="s">
        <v>1</v>
      </c>
      <c r="C2" s="33" t="s">
        <v>2</v>
      </c>
    </row>
    <row r="3" spans="1:4" x14ac:dyDescent="0.35">
      <c r="A3" s="32"/>
      <c r="B3" s="32"/>
      <c r="C3" s="34"/>
    </row>
    <row r="4" spans="1:4" x14ac:dyDescent="0.35">
      <c r="A4" s="9">
        <v>602.1</v>
      </c>
      <c r="B4" s="10">
        <f>(A4/B1)</f>
        <v>10.028314457028648</v>
      </c>
      <c r="C4" s="12">
        <v>60</v>
      </c>
    </row>
    <row r="5" spans="1:4" x14ac:dyDescent="0.35">
      <c r="A5" s="13" t="s">
        <v>8</v>
      </c>
    </row>
    <row r="6" spans="1:4" ht="43.5" x14ac:dyDescent="0.35">
      <c r="A6" s="4" t="s">
        <v>3</v>
      </c>
      <c r="B6" s="4" t="s">
        <v>14</v>
      </c>
      <c r="C6" s="4" t="s">
        <v>3</v>
      </c>
      <c r="D6" s="4" t="s">
        <v>5</v>
      </c>
    </row>
    <row r="7" spans="1:4" x14ac:dyDescent="0.35">
      <c r="A7" s="5">
        <v>0</v>
      </c>
      <c r="B7" s="11">
        <v>0</v>
      </c>
      <c r="C7" s="5">
        <v>0</v>
      </c>
      <c r="D7" s="6">
        <f>B4*B7/100</f>
        <v>0</v>
      </c>
    </row>
    <row r="8" spans="1:4" x14ac:dyDescent="0.35">
      <c r="A8" s="5">
        <v>0.16</v>
      </c>
      <c r="B8" s="11">
        <v>6.5648070810882251</v>
      </c>
      <c r="C8" s="5">
        <v>0.16</v>
      </c>
      <c r="D8" s="6">
        <f>B4*B8/100</f>
        <v>0.65833949758881094</v>
      </c>
    </row>
    <row r="9" spans="1:4" x14ac:dyDescent="0.35">
      <c r="A9" s="5">
        <v>0.33</v>
      </c>
      <c r="B9" s="11">
        <v>12.406907538707479</v>
      </c>
      <c r="C9" s="5">
        <v>0.33</v>
      </c>
      <c r="D9" s="6">
        <f>B4*B9/100</f>
        <v>1.2442037023743793</v>
      </c>
    </row>
    <row r="10" spans="1:4" x14ac:dyDescent="0.35">
      <c r="A10" s="5">
        <v>0.5</v>
      </c>
      <c r="B10" s="11">
        <v>18.71419025949416</v>
      </c>
      <c r="C10" s="5">
        <v>0.5</v>
      </c>
      <c r="D10" s="6">
        <f>B4*B10/100</f>
        <v>1.8767178473086998</v>
      </c>
    </row>
    <row r="11" spans="1:4" x14ac:dyDescent="0.35">
      <c r="A11" s="5">
        <v>0.66</v>
      </c>
      <c r="B11" s="11">
        <v>26.884449369935037</v>
      </c>
      <c r="C11" s="5">
        <v>0.66</v>
      </c>
      <c r="D11" s="6">
        <f>B11*B4/100</f>
        <v>2.6960571228577423</v>
      </c>
    </row>
    <row r="12" spans="1:4" x14ac:dyDescent="0.35">
      <c r="A12" s="5">
        <v>1</v>
      </c>
      <c r="B12" s="11">
        <v>33.311112536141003</v>
      </c>
      <c r="C12" s="5">
        <v>1</v>
      </c>
      <c r="D12" s="6">
        <f>B4*B12/100</f>
        <v>3.3405431142589106</v>
      </c>
    </row>
    <row r="13" spans="1:4" x14ac:dyDescent="0.35">
      <c r="A13" s="5">
        <v>2</v>
      </c>
      <c r="B13" s="11">
        <v>52.946147816634692</v>
      </c>
      <c r="C13" s="5">
        <v>2</v>
      </c>
      <c r="D13" s="6">
        <f>B4*B13/100</f>
        <v>5.3096061959353342</v>
      </c>
    </row>
    <row r="14" spans="1:4" x14ac:dyDescent="0.35">
      <c r="A14" s="7">
        <v>4</v>
      </c>
      <c r="B14" s="11">
        <v>75.788281232654256</v>
      </c>
      <c r="C14" s="7">
        <v>4</v>
      </c>
      <c r="D14" s="6">
        <f>B4*B14/100</f>
        <v>7.6002871635877964</v>
      </c>
    </row>
    <row r="15" spans="1:4" x14ac:dyDescent="0.35">
      <c r="A15" s="7">
        <v>6</v>
      </c>
      <c r="B15" s="14">
        <v>82.953177866929991</v>
      </c>
      <c r="C15" s="7">
        <v>6</v>
      </c>
      <c r="D15" s="6">
        <f>B4*B15/100</f>
        <v>8.3188055285940283</v>
      </c>
    </row>
    <row r="19" spans="1:4" x14ac:dyDescent="0.35">
      <c r="B19" t="s">
        <v>13</v>
      </c>
    </row>
    <row r="20" spans="1:4" x14ac:dyDescent="0.35">
      <c r="A20" s="13" t="s">
        <v>16</v>
      </c>
      <c r="B20">
        <v>10.119999999999999</v>
      </c>
    </row>
    <row r="21" spans="1:4" ht="43.5" x14ac:dyDescent="0.35">
      <c r="A21" s="4" t="s">
        <v>3</v>
      </c>
      <c r="B21" s="2" t="s">
        <v>11</v>
      </c>
      <c r="C21" s="4" t="s">
        <v>3</v>
      </c>
      <c r="D21" s="4" t="s">
        <v>5</v>
      </c>
    </row>
    <row r="22" spans="1:4" x14ac:dyDescent="0.35">
      <c r="A22" s="5">
        <v>0</v>
      </c>
      <c r="B22" s="15">
        <v>0</v>
      </c>
      <c r="C22" s="5">
        <v>0</v>
      </c>
      <c r="D22" s="6">
        <f>B20*B22/100</f>
        <v>0</v>
      </c>
    </row>
    <row r="23" spans="1:4" x14ac:dyDescent="0.35">
      <c r="A23" s="5">
        <v>0.16</v>
      </c>
      <c r="B23" s="15">
        <v>7.0903762392385898</v>
      </c>
      <c r="C23" s="5">
        <v>0.16</v>
      </c>
      <c r="D23" s="6">
        <f>B20*B23/100</f>
        <v>0.71754607541094528</v>
      </c>
    </row>
    <row r="24" spans="1:4" x14ac:dyDescent="0.35">
      <c r="A24" s="5">
        <v>0.33</v>
      </c>
      <c r="B24" s="15">
        <v>13.5928751184984</v>
      </c>
      <c r="C24" s="5">
        <v>0.33</v>
      </c>
      <c r="D24" s="6">
        <f>B20*B24/100</f>
        <v>1.3755989619920379</v>
      </c>
    </row>
    <row r="25" spans="1:4" x14ac:dyDescent="0.35">
      <c r="A25" s="5">
        <v>0.5</v>
      </c>
      <c r="B25" s="15">
        <v>21.94</v>
      </c>
      <c r="C25" s="5">
        <v>0.5</v>
      </c>
      <c r="D25" s="6">
        <f>B20*B25/100</f>
        <v>2.2203280000000003</v>
      </c>
    </row>
    <row r="26" spans="1:4" x14ac:dyDescent="0.35">
      <c r="A26" s="5">
        <v>0.66</v>
      </c>
      <c r="B26" s="15">
        <v>28.75</v>
      </c>
      <c r="C26" s="5">
        <v>0.66</v>
      </c>
      <c r="D26" s="6">
        <f>B26*B20/100</f>
        <v>2.9095</v>
      </c>
    </row>
    <row r="27" spans="1:4" x14ac:dyDescent="0.35">
      <c r="A27" s="5">
        <v>1</v>
      </c>
      <c r="B27" s="15">
        <v>40.619999999999997</v>
      </c>
      <c r="C27" s="5">
        <v>1</v>
      </c>
      <c r="D27" s="6">
        <f>B20*B27/100</f>
        <v>4.1107439999999995</v>
      </c>
    </row>
    <row r="28" spans="1:4" x14ac:dyDescent="0.35">
      <c r="A28" s="5">
        <v>2</v>
      </c>
      <c r="B28" s="15">
        <v>57.769687397219457</v>
      </c>
      <c r="C28" s="5">
        <v>2</v>
      </c>
      <c r="D28" s="6">
        <f>B20*B28/100</f>
        <v>5.8462923645986082</v>
      </c>
    </row>
    <row r="29" spans="1:4" x14ac:dyDescent="0.35">
      <c r="A29" s="5">
        <v>4</v>
      </c>
      <c r="B29" s="15">
        <v>77.475136333567377</v>
      </c>
      <c r="C29" s="7">
        <v>4</v>
      </c>
      <c r="D29" s="6">
        <f>B20*B29/100</f>
        <v>7.8404837969570176</v>
      </c>
    </row>
    <row r="30" spans="1:4" x14ac:dyDescent="0.35">
      <c r="A30" s="5">
        <v>6</v>
      </c>
      <c r="B30" s="16">
        <v>87.156994303622753</v>
      </c>
      <c r="C30" s="7">
        <v>6</v>
      </c>
      <c r="D30" s="6">
        <f>B20*B30/100</f>
        <v>8.8202878235266216</v>
      </c>
    </row>
    <row r="32" spans="1:4" x14ac:dyDescent="0.35">
      <c r="B32" t="s">
        <v>13</v>
      </c>
    </row>
    <row r="33" spans="1:4" x14ac:dyDescent="0.35">
      <c r="A33" s="13" t="s">
        <v>9</v>
      </c>
      <c r="B33">
        <v>10.046487603305785</v>
      </c>
    </row>
    <row r="34" spans="1:4" ht="43.5" x14ac:dyDescent="0.35">
      <c r="A34" s="4" t="s">
        <v>3</v>
      </c>
      <c r="B34" s="4" t="s">
        <v>4</v>
      </c>
      <c r="C34" s="4" t="s">
        <v>3</v>
      </c>
      <c r="D34" s="4" t="s">
        <v>5</v>
      </c>
    </row>
    <row r="35" spans="1:4" x14ac:dyDescent="0.35">
      <c r="A35" s="5">
        <v>0</v>
      </c>
      <c r="B35" s="11">
        <v>0</v>
      </c>
      <c r="C35" s="5">
        <v>0</v>
      </c>
      <c r="D35" s="6">
        <f>B33*B35/100</f>
        <v>0</v>
      </c>
    </row>
    <row r="36" spans="1:4" x14ac:dyDescent="0.35">
      <c r="A36" s="5">
        <v>0.16</v>
      </c>
      <c r="B36" s="11">
        <v>3.8349977510335815</v>
      </c>
      <c r="C36" s="5">
        <v>0.16</v>
      </c>
      <c r="D36" s="6">
        <f>B33*B36/100</f>
        <v>0.38528257364464447</v>
      </c>
    </row>
    <row r="37" spans="1:4" x14ac:dyDescent="0.35">
      <c r="A37" s="5">
        <v>0.33</v>
      </c>
      <c r="B37" s="11">
        <v>6.2459813425972897</v>
      </c>
      <c r="C37" s="5">
        <v>0.33</v>
      </c>
      <c r="D37" s="6">
        <f>B33*B37/100</f>
        <v>0.62750174128882885</v>
      </c>
    </row>
    <row r="38" spans="1:4" x14ac:dyDescent="0.35">
      <c r="A38" s="5">
        <v>0.5</v>
      </c>
      <c r="B38" s="11">
        <v>11.246555981853845</v>
      </c>
      <c r="C38" s="5">
        <v>0.5</v>
      </c>
      <c r="D38" s="6">
        <f>B33*B38/100</f>
        <v>1.1298838525157917</v>
      </c>
    </row>
    <row r="39" spans="1:4" x14ac:dyDescent="0.35">
      <c r="A39" s="5">
        <v>0.66</v>
      </c>
      <c r="B39" s="11">
        <v>14.54875644068399</v>
      </c>
      <c r="C39" s="5">
        <v>0.66</v>
      </c>
      <c r="D39" s="6">
        <f>B39*B33/100</f>
        <v>1.461639012248469</v>
      </c>
    </row>
    <row r="40" spans="1:4" x14ac:dyDescent="0.35">
      <c r="A40" s="5">
        <v>1</v>
      </c>
      <c r="B40" s="11">
        <v>19.763398046028801</v>
      </c>
      <c r="C40" s="5">
        <v>1</v>
      </c>
      <c r="D40" s="6">
        <f>B33*B40/100</f>
        <v>1.9855273346862612</v>
      </c>
    </row>
    <row r="41" spans="1:4" x14ac:dyDescent="0.35">
      <c r="A41" s="5">
        <v>2</v>
      </c>
      <c r="B41" s="11">
        <v>34.018058908487028</v>
      </c>
      <c r="C41" s="5">
        <v>2</v>
      </c>
      <c r="D41" s="6">
        <f>B33*B41/100</f>
        <v>3.4176200711264086</v>
      </c>
    </row>
    <row r="42" spans="1:4" x14ac:dyDescent="0.35">
      <c r="A42" s="7">
        <v>4</v>
      </c>
      <c r="B42" s="11">
        <v>52.475543431808525</v>
      </c>
      <c r="C42" s="7">
        <v>4</v>
      </c>
      <c r="D42" s="6">
        <f>B33*B42/100</f>
        <v>5.2719489656439862</v>
      </c>
    </row>
    <row r="43" spans="1:4" x14ac:dyDescent="0.35">
      <c r="A43" s="7">
        <v>6</v>
      </c>
      <c r="B43" s="14">
        <v>67.49775277485675</v>
      </c>
      <c r="C43" s="7">
        <v>6</v>
      </c>
      <c r="D43" s="6">
        <f>B33*B43/100</f>
        <v>6.7811533650359692</v>
      </c>
    </row>
    <row r="46" spans="1:4" x14ac:dyDescent="0.35">
      <c r="B46" t="s">
        <v>17</v>
      </c>
    </row>
    <row r="47" spans="1:4" x14ac:dyDescent="0.35">
      <c r="A47" s="13" t="s">
        <v>10</v>
      </c>
      <c r="B47">
        <v>10.008188411448179</v>
      </c>
    </row>
    <row r="48" spans="1:4" ht="43.5" x14ac:dyDescent="0.35">
      <c r="A48" s="4" t="s">
        <v>3</v>
      </c>
      <c r="B48" s="4" t="s">
        <v>4</v>
      </c>
      <c r="C48" s="4" t="s">
        <v>3</v>
      </c>
      <c r="D48" s="4" t="s">
        <v>5</v>
      </c>
    </row>
    <row r="49" spans="1:4" x14ac:dyDescent="0.35">
      <c r="A49" s="5">
        <v>0</v>
      </c>
      <c r="B49" s="11">
        <v>0</v>
      </c>
      <c r="C49" s="5">
        <v>0</v>
      </c>
      <c r="D49" s="6">
        <f>B47*B49/100</f>
        <v>0</v>
      </c>
    </row>
    <row r="50" spans="1:4" x14ac:dyDescent="0.35">
      <c r="A50" s="5">
        <v>0.16</v>
      </c>
      <c r="B50" s="11">
        <v>1.2945883476584712</v>
      </c>
      <c r="C50" s="5">
        <v>0.16</v>
      </c>
      <c r="D50" s="6">
        <f>B47*B50/100</f>
        <v>0.1295648409863136</v>
      </c>
    </row>
    <row r="51" spans="1:4" x14ac:dyDescent="0.35">
      <c r="A51" s="5">
        <v>0.33</v>
      </c>
      <c r="B51" s="11">
        <v>5.3457047076852788</v>
      </c>
      <c r="C51" s="5">
        <v>0.33</v>
      </c>
      <c r="D51" s="6">
        <f>B47*B51/100</f>
        <v>0.5350081990647978</v>
      </c>
    </row>
    <row r="52" spans="1:4" x14ac:dyDescent="0.35">
      <c r="A52" s="5">
        <v>0.5</v>
      </c>
      <c r="B52" s="11">
        <v>12.71325657855339</v>
      </c>
      <c r="C52" s="5">
        <v>0.5</v>
      </c>
      <c r="D52" s="6">
        <f>B47*B52/100</f>
        <v>1.2723666716124535</v>
      </c>
    </row>
    <row r="53" spans="1:4" x14ac:dyDescent="0.35">
      <c r="A53" s="5">
        <v>0.66</v>
      </c>
      <c r="B53" s="11">
        <v>14.942518526859212</v>
      </c>
      <c r="C53" s="5">
        <v>0.66</v>
      </c>
      <c r="D53" s="6">
        <f>B53*B47/100</f>
        <v>1.495475407583621</v>
      </c>
    </row>
    <row r="54" spans="1:4" x14ac:dyDescent="0.35">
      <c r="A54" s="5">
        <v>1</v>
      </c>
      <c r="B54" s="11">
        <v>21.257881005535165</v>
      </c>
      <c r="C54" s="5">
        <v>1</v>
      </c>
      <c r="D54" s="6">
        <f>B47*B54/100</f>
        <v>2.1275287833154142</v>
      </c>
    </row>
    <row r="55" spans="1:4" x14ac:dyDescent="0.35">
      <c r="A55" s="5">
        <v>2</v>
      </c>
      <c r="B55" s="11">
        <v>39.366874026404041</v>
      </c>
      <c r="C55" s="5">
        <v>2</v>
      </c>
      <c r="D55" s="6">
        <f>B47*B55/100</f>
        <v>3.9399109242599724</v>
      </c>
    </row>
    <row r="56" spans="1:4" x14ac:dyDescent="0.35">
      <c r="A56" s="7">
        <v>4</v>
      </c>
      <c r="B56" s="11">
        <v>60.453958316565782</v>
      </c>
      <c r="C56" s="7">
        <v>4</v>
      </c>
      <c r="D56" s="6">
        <f>B47*B56/100</f>
        <v>6.0503460505002487</v>
      </c>
    </row>
    <row r="57" spans="1:4" x14ac:dyDescent="0.35">
      <c r="A57" s="7">
        <v>6</v>
      </c>
      <c r="B57" s="14">
        <v>72.784141087701371</v>
      </c>
      <c r="C57" s="7">
        <v>6</v>
      </c>
      <c r="D57" s="6">
        <f>B47*B57/100</f>
        <v>7.2843739737114213</v>
      </c>
    </row>
  </sheetData>
  <mergeCells count="3">
    <mergeCell ref="A2:A3"/>
    <mergeCell ref="B2:B3"/>
    <mergeCell ref="C2: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80" zoomScaleNormal="80" workbookViewId="0">
      <selection activeCell="B8" sqref="B8"/>
    </sheetView>
  </sheetViews>
  <sheetFormatPr defaultRowHeight="14.5" x14ac:dyDescent="0.35"/>
  <cols>
    <col min="2" max="2" width="12.7265625" customWidth="1"/>
    <col min="3" max="3" width="10.7265625" customWidth="1"/>
    <col min="4" max="4" width="14.26953125" customWidth="1"/>
    <col min="5" max="5" width="14.54296875" customWidth="1"/>
    <col min="6" max="7" width="22.90625" bestFit="1" customWidth="1"/>
    <col min="8" max="8" width="11.453125" customWidth="1"/>
    <col min="9" max="9" width="10.1796875" customWidth="1"/>
    <col min="10" max="10" width="12" bestFit="1" customWidth="1"/>
    <col min="11" max="11" width="20.1796875" bestFit="1" customWidth="1"/>
  </cols>
  <sheetData>
    <row r="1" spans="1:12" x14ac:dyDescent="0.35">
      <c r="D1" s="28">
        <v>1</v>
      </c>
      <c r="E1" s="29">
        <v>2</v>
      </c>
      <c r="G1" s="28">
        <v>1</v>
      </c>
      <c r="H1" s="29">
        <v>2</v>
      </c>
    </row>
    <row r="2" spans="1:12" x14ac:dyDescent="0.35">
      <c r="A2" s="26" t="s">
        <v>6</v>
      </c>
      <c r="D2" s="28" t="s">
        <v>23</v>
      </c>
      <c r="E2" s="29" t="s">
        <v>22</v>
      </c>
      <c r="G2" s="3"/>
      <c r="H2" s="3"/>
    </row>
    <row r="3" spans="1:12" x14ac:dyDescent="0.35">
      <c r="A3" s="17" t="s">
        <v>20</v>
      </c>
      <c r="B3" s="18" t="s">
        <v>18</v>
      </c>
      <c r="C3" s="18" t="s">
        <v>19</v>
      </c>
      <c r="D3" s="18" t="s">
        <v>21</v>
      </c>
      <c r="E3" s="1" t="s">
        <v>21</v>
      </c>
      <c r="F3" s="21" t="s">
        <v>34</v>
      </c>
      <c r="G3" s="18" t="s">
        <v>28</v>
      </c>
      <c r="H3" s="18" t="s">
        <v>28</v>
      </c>
      <c r="I3" s="18" t="s">
        <v>29</v>
      </c>
      <c r="J3" s="18" t="s">
        <v>26</v>
      </c>
      <c r="K3" s="18" t="s">
        <v>30</v>
      </c>
    </row>
    <row r="4" spans="1:12" x14ac:dyDescent="0.35">
      <c r="A4" s="2">
        <v>2</v>
      </c>
      <c r="B4" s="3">
        <v>3.94</v>
      </c>
      <c r="C4" s="3">
        <v>0.1016</v>
      </c>
      <c r="D4" s="20">
        <v>0.21320363337174086</v>
      </c>
      <c r="E4" s="19">
        <v>0.29382551235971222</v>
      </c>
      <c r="F4" s="35">
        <f>B4/C4</f>
        <v>38.779527559055119</v>
      </c>
      <c r="G4" s="3">
        <f>F4/D4</f>
        <v>181.88961860438519</v>
      </c>
      <c r="H4" s="3">
        <f>F4/E4</f>
        <v>131.98148536393859</v>
      </c>
      <c r="I4" s="3">
        <v>10</v>
      </c>
      <c r="J4" s="25">
        <f>(D4/1000*6.023E+23)/(I4*1000000000000000000)</f>
        <v>12.841254837979951</v>
      </c>
      <c r="K4" s="3">
        <f>F4/J4</f>
        <v>3.0199172937802627</v>
      </c>
    </row>
    <row r="5" spans="1:12" x14ac:dyDescent="0.35">
      <c r="A5" s="2">
        <v>3</v>
      </c>
      <c r="B5" s="3">
        <v>4.3899999999999997</v>
      </c>
      <c r="C5" s="3">
        <v>0.10100000000000001</v>
      </c>
      <c r="D5" s="20">
        <v>0.21320363337174086</v>
      </c>
      <c r="E5" s="19">
        <v>0.29382551235971222</v>
      </c>
      <c r="F5" s="22">
        <f t="shared" ref="F5:F7" si="0">B5/C5</f>
        <v>43.465346534653456</v>
      </c>
      <c r="G5" s="3">
        <f t="shared" ref="G5:G7" si="1">F5/D5</f>
        <v>203.8677570699158</v>
      </c>
      <c r="H5" s="3">
        <f t="shared" ref="H5:H7" si="2">F5/E5</f>
        <v>147.92910998634301</v>
      </c>
      <c r="I5" s="3">
        <v>10</v>
      </c>
    </row>
    <row r="6" spans="1:12" x14ac:dyDescent="0.35">
      <c r="A6" s="2">
        <v>6</v>
      </c>
      <c r="B6" s="3">
        <v>2.19</v>
      </c>
      <c r="C6" s="3">
        <v>0.1018</v>
      </c>
      <c r="D6" s="20">
        <v>0.21320363337174086</v>
      </c>
      <c r="E6" s="19">
        <v>0.29382551235971222</v>
      </c>
      <c r="F6" s="22">
        <f t="shared" si="0"/>
        <v>21.512770137524559</v>
      </c>
      <c r="G6" s="3">
        <f t="shared" si="1"/>
        <v>100.9024555412477</v>
      </c>
      <c r="H6" s="3">
        <f t="shared" si="2"/>
        <v>73.216140983659102</v>
      </c>
      <c r="I6" s="3">
        <v>10</v>
      </c>
    </row>
    <row r="7" spans="1:12" x14ac:dyDescent="0.35">
      <c r="A7" s="2">
        <v>12</v>
      </c>
      <c r="B7" s="3">
        <v>2.2200000000000002</v>
      </c>
      <c r="C7" s="3">
        <v>0.106</v>
      </c>
      <c r="D7" s="20">
        <v>0.21320363337174086</v>
      </c>
      <c r="E7" s="19">
        <v>0.29382551235971222</v>
      </c>
      <c r="F7" s="22">
        <f t="shared" si="0"/>
        <v>20.943396226415096</v>
      </c>
      <c r="G7" s="3">
        <f t="shared" si="1"/>
        <v>98.231891714051088</v>
      </c>
      <c r="H7" s="3">
        <f t="shared" si="2"/>
        <v>71.278344954523234</v>
      </c>
      <c r="I7" s="3">
        <v>10</v>
      </c>
    </row>
    <row r="8" spans="1:12" x14ac:dyDescent="0.35">
      <c r="A8" s="24"/>
      <c r="B8" s="8"/>
      <c r="C8" s="8"/>
      <c r="D8" s="20"/>
      <c r="E8" s="19"/>
      <c r="F8" s="22"/>
      <c r="G8" s="8"/>
      <c r="H8" s="3"/>
      <c r="I8" s="3"/>
    </row>
    <row r="9" spans="1:12" x14ac:dyDescent="0.35">
      <c r="D9" s="3"/>
      <c r="E9" s="28">
        <v>1</v>
      </c>
      <c r="F9" s="29">
        <v>2</v>
      </c>
      <c r="H9" s="28">
        <v>1</v>
      </c>
      <c r="I9" s="29">
        <v>2</v>
      </c>
    </row>
    <row r="10" spans="1:12" x14ac:dyDescent="0.35">
      <c r="A10" s="26" t="s">
        <v>25</v>
      </c>
      <c r="B10" s="26"/>
      <c r="D10" s="3"/>
      <c r="E10" s="28" t="s">
        <v>23</v>
      </c>
      <c r="F10" s="29" t="s">
        <v>24</v>
      </c>
      <c r="H10" s="3"/>
      <c r="I10" s="3"/>
    </row>
    <row r="11" spans="1:12" x14ac:dyDescent="0.35">
      <c r="A11" s="17" t="s">
        <v>20</v>
      </c>
      <c r="B11" s="18" t="s">
        <v>18</v>
      </c>
      <c r="C11" s="18" t="s">
        <v>19</v>
      </c>
      <c r="D11" s="18" t="s">
        <v>27</v>
      </c>
      <c r="E11" s="18" t="s">
        <v>21</v>
      </c>
      <c r="F11" s="18" t="s">
        <v>21</v>
      </c>
      <c r="G11" s="21" t="s">
        <v>34</v>
      </c>
      <c r="H11" s="18" t="s">
        <v>28</v>
      </c>
      <c r="I11" s="18" t="s">
        <v>28</v>
      </c>
      <c r="J11" s="18" t="s">
        <v>29</v>
      </c>
      <c r="K11" s="18" t="s">
        <v>26</v>
      </c>
      <c r="L11" s="18" t="s">
        <v>30</v>
      </c>
    </row>
    <row r="12" spans="1:12" x14ac:dyDescent="0.35">
      <c r="A12" s="3">
        <v>2</v>
      </c>
      <c r="B12" s="20">
        <v>0.57230000000000003</v>
      </c>
      <c r="C12" s="3">
        <v>0.10100000000000001</v>
      </c>
      <c r="D12" s="27">
        <f>C12/5</f>
        <v>2.0200000000000003E-2</v>
      </c>
      <c r="E12" s="20">
        <v>0.22501905138039999</v>
      </c>
      <c r="F12" s="20">
        <v>0.12511178512937801</v>
      </c>
      <c r="G12" s="3">
        <f>B12/C12</f>
        <v>5.6663366336633665</v>
      </c>
      <c r="H12" s="3">
        <f>G12/E12</f>
        <v>25.181586176382424</v>
      </c>
      <c r="I12" s="3">
        <f>G12/F12</f>
        <v>45.29019091050305</v>
      </c>
      <c r="J12" s="3">
        <v>578</v>
      </c>
      <c r="K12" s="25">
        <f>(E12/1000*6.023E+23)/(J12*1000000000000000000)</f>
        <v>0.23447919488999117</v>
      </c>
      <c r="L12" s="3">
        <f>G12/K12</f>
        <v>24.165626448529043</v>
      </c>
    </row>
    <row r="13" spans="1:12" x14ac:dyDescent="0.35">
      <c r="A13" s="8"/>
      <c r="B13" s="23"/>
      <c r="C13" s="8"/>
      <c r="D13" s="8"/>
      <c r="E13" s="23"/>
      <c r="F13" s="23"/>
      <c r="G13" s="27">
        <f>B12/D12</f>
        <v>28.331683168316829</v>
      </c>
      <c r="H13" s="27">
        <f>G13/E12</f>
        <v>125.90793088191209</v>
      </c>
      <c r="I13" s="27">
        <f>G13/F12</f>
        <v>226.45095455251521</v>
      </c>
      <c r="J13" s="8"/>
      <c r="K13" s="31"/>
      <c r="L13" s="27">
        <f>G13/K12</f>
        <v>120.8281322426452</v>
      </c>
    </row>
    <row r="15" spans="1:12" x14ac:dyDescent="0.35">
      <c r="B15" s="30" t="s">
        <v>6</v>
      </c>
      <c r="C15" s="8"/>
      <c r="D15" s="23"/>
      <c r="E15" s="23"/>
      <c r="F15" s="23"/>
      <c r="G15" s="8"/>
      <c r="H15" s="8"/>
      <c r="I15" s="8"/>
      <c r="J15" s="8"/>
      <c r="K15" s="8"/>
    </row>
    <row r="16" spans="1:12" x14ac:dyDescent="0.35">
      <c r="B16" s="3" t="s">
        <v>31</v>
      </c>
      <c r="C16" s="3" t="s">
        <v>12</v>
      </c>
      <c r="D16" s="3" t="s">
        <v>32</v>
      </c>
      <c r="E16" s="3" t="s">
        <v>33</v>
      </c>
    </row>
    <row r="17" spans="2:5" x14ac:dyDescent="0.35">
      <c r="B17" s="3">
        <v>2</v>
      </c>
      <c r="C17" s="3">
        <v>35.539370078740156</v>
      </c>
      <c r="D17" s="3">
        <f>G4</f>
        <v>181.88961860438519</v>
      </c>
      <c r="E17" s="3">
        <v>120.9539967898755</v>
      </c>
    </row>
    <row r="18" spans="2:5" x14ac:dyDescent="0.35">
      <c r="B18" s="3">
        <v>3</v>
      </c>
      <c r="C18" s="3">
        <v>41.941584158415843</v>
      </c>
      <c r="D18" s="3">
        <f t="shared" ref="D18:D20" si="3">G5</f>
        <v>203.8677570699158</v>
      </c>
      <c r="E18" s="3">
        <v>142.74316692782409</v>
      </c>
    </row>
    <row r="19" spans="2:5" x14ac:dyDescent="0.35">
      <c r="B19" s="3">
        <v>6</v>
      </c>
      <c r="C19" s="3">
        <v>20.421414538310412</v>
      </c>
      <c r="D19" s="3">
        <f t="shared" si="3"/>
        <v>100.9024555412477</v>
      </c>
      <c r="E19" s="3">
        <v>69.501842689921872</v>
      </c>
    </row>
    <row r="20" spans="2:5" x14ac:dyDescent="0.35">
      <c r="B20" s="3">
        <v>16</v>
      </c>
      <c r="C20" s="3">
        <v>20.463207547169809</v>
      </c>
      <c r="D20" s="3">
        <f t="shared" si="3"/>
        <v>98.231891714051088</v>
      </c>
      <c r="E20" s="3">
        <v>69.644080198583922</v>
      </c>
    </row>
    <row r="23" spans="2:5" x14ac:dyDescent="0.35">
      <c r="C23" s="3" t="s">
        <v>32</v>
      </c>
      <c r="D23" s="3" t="s">
        <v>35</v>
      </c>
    </row>
    <row r="24" spans="2:5" x14ac:dyDescent="0.35">
      <c r="B24" s="3" t="s">
        <v>6</v>
      </c>
      <c r="C24" s="3">
        <v>166.69214082657717</v>
      </c>
      <c r="D24" s="20">
        <f>F4</f>
        <v>38.779527559055119</v>
      </c>
    </row>
    <row r="25" spans="2:5" x14ac:dyDescent="0.35">
      <c r="B25" s="3" t="s">
        <v>7</v>
      </c>
      <c r="C25" s="27">
        <v>125.90793088191209</v>
      </c>
      <c r="D25" s="27">
        <f>G13</f>
        <v>28.331683168316829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</vt:lpstr>
      <vt:lpstr>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vannia santos</dc:creator>
  <cp:lastModifiedBy>Adam Lee</cp:lastModifiedBy>
  <dcterms:created xsi:type="dcterms:W3CDTF">2015-07-19T14:56:37Z</dcterms:created>
  <dcterms:modified xsi:type="dcterms:W3CDTF">2016-05-01T08:28:12Z</dcterms:modified>
</cp:coreProperties>
</file>