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Papers\In Preparation\Iron oxide ketonisation - ChemSusChem\"/>
    </mc:Choice>
  </mc:AlternateContent>
  <bookViews>
    <workbookView xWindow="0" yWindow="0" windowWidth="28800" windowHeight="14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  <c r="AB1" i="1" s="1"/>
  <c r="K9" i="1"/>
  <c r="L9" i="1" s="1"/>
  <c r="M9" i="1"/>
  <c r="M3" i="1"/>
  <c r="K3" i="1"/>
  <c r="L3" i="1" s="1"/>
  <c r="M11" i="1"/>
  <c r="K11" i="1"/>
  <c r="L11" i="1" s="1"/>
  <c r="M10" i="1"/>
  <c r="K10" i="1"/>
  <c r="L10" i="1" s="1"/>
  <c r="M7" i="1"/>
  <c r="K7" i="1"/>
  <c r="L7" i="1" s="1"/>
  <c r="M5" i="1"/>
  <c r="L4" i="1"/>
  <c r="M4" i="1"/>
  <c r="M6" i="1"/>
  <c r="M8" i="1"/>
  <c r="K6" i="1"/>
  <c r="L6" i="1" s="1"/>
  <c r="K8" i="1"/>
  <c r="L8" i="1" s="1"/>
  <c r="K5" i="1"/>
  <c r="L5" i="1" s="1"/>
  <c r="K4" i="1"/>
  <c r="M2" i="1"/>
  <c r="K2" i="1"/>
  <c r="L2" i="1" s="1"/>
  <c r="G2" i="1" l="1"/>
  <c r="F2" i="1"/>
  <c r="E2" i="1"/>
  <c r="B2" i="1"/>
</calcChain>
</file>

<file path=xl/sharedStrings.xml><?xml version="1.0" encoding="utf-8"?>
<sst xmlns="http://schemas.openxmlformats.org/spreadsheetml/2006/main" count="11" uniqueCount="10">
  <si>
    <t>T</t>
  </si>
  <si>
    <t>v</t>
  </si>
  <si>
    <t>R</t>
  </si>
  <si>
    <t>Beta</t>
  </si>
  <si>
    <t>Eact</t>
  </si>
  <si>
    <t>rate</t>
  </si>
  <si>
    <t>T K</t>
  </si>
  <si>
    <t>T / C</t>
  </si>
  <si>
    <t>Lnrate</t>
  </si>
  <si>
    <t>1/T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</si>
</sst>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Lnrate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Sheet1!$L$4:$L$11</c:f>
              <c:numCache>
                <c:formatCode>General</c:formatCode>
                <c:ptCount val="8"/>
                <c:pt idx="0">
                  <c:v>1.9796100168266851E-3</c:v>
                </c:pt>
                <c:pt idx="1">
                  <c:v>1.9709870703248185E-3</c:v>
                </c:pt>
                <c:pt idx="2">
                  <c:v>1.8652888399768703E-3</c:v>
                </c:pt>
                <c:pt idx="3">
                  <c:v>1.8276523805172257E-3</c:v>
                </c:pt>
                <c:pt idx="4">
                  <c:v>1.7844396859386154E-3</c:v>
                </c:pt>
                <c:pt idx="5">
                  <c:v>1.7499650006999859E-3</c:v>
                </c:pt>
                <c:pt idx="6">
                  <c:v>1.690931534182181E-3</c:v>
                </c:pt>
                <c:pt idx="7">
                  <c:v>1.6845509829354986E-3</c:v>
                </c:pt>
              </c:numCache>
            </c:numRef>
          </c:xVal>
          <c:yVal>
            <c:numRef>
              <c:f>Sheet1!$M$2:$M$11</c:f>
              <c:numCache>
                <c:formatCode>General</c:formatCode>
                <c:ptCount val="10"/>
                <c:pt idx="0">
                  <c:v>-38.154212097416533</c:v>
                </c:pt>
                <c:pt idx="1">
                  <c:v>-35.066409136993059</c:v>
                </c:pt>
                <c:pt idx="2">
                  <c:v>-34.651945093016323</c:v>
                </c:pt>
                <c:pt idx="3">
                  <c:v>-34.650825898719312</c:v>
                </c:pt>
                <c:pt idx="4">
                  <c:v>-33.394553594990526</c:v>
                </c:pt>
                <c:pt idx="5">
                  <c:v>-33.140059513792238</c:v>
                </c:pt>
                <c:pt idx="6">
                  <c:v>-32.360621380294816</c:v>
                </c:pt>
                <c:pt idx="7">
                  <c:v>-32.177922393792663</c:v>
                </c:pt>
                <c:pt idx="8">
                  <c:v>-31.914107802747527</c:v>
                </c:pt>
                <c:pt idx="9">
                  <c:v>-31.693867011091278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368048"/>
        <c:axId val="399367264"/>
      </c:scatterChart>
      <c:valAx>
        <c:axId val="3993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367264"/>
        <c:crosses val="autoZero"/>
        <c:crossBetween val="midCat"/>
      </c:valAx>
      <c:valAx>
        <c:axId val="39936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36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333374</xdr:colOff>
      <xdr:row>3</xdr:row>
      <xdr:rowOff>76200</xdr:rowOff>
    </xdr:from>
    <xdr:to>
      <xdr:col>23</xdr:col>
      <xdr:colOff>133349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zoomScale="85" zoomScaleNormal="85" workbookViewId="0">
      <selection activeCell="N23" sqref="N23"/>
    </sheetView>
  </sheetViews>
  <sheetFormatPr defaultRowHeight="12.75" x14ac:dyDescent="0.2"/>
  <sheetData>
    <row r="1" spans="1:28" x14ac:dyDescent="0.2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I1" t="s">
        <v>5</v>
      </c>
      <c r="J1" t="s">
        <v>7</v>
      </c>
      <c r="K1" t="s">
        <v>6</v>
      </c>
      <c r="L1" t="s">
        <v>9</v>
      </c>
      <c r="M1" t="s">
        <v>8</v>
      </c>
      <c r="AA1">
        <f>15292*8.314</f>
        <v>127137.68799999999</v>
      </c>
      <c r="AB1">
        <f>AA1/1000</f>
        <v>127.137688</v>
      </c>
    </row>
    <row r="2" spans="1:28" x14ac:dyDescent="0.2">
      <c r="A2">
        <v>350</v>
      </c>
      <c r="B2">
        <f>A2+273</f>
        <v>623</v>
      </c>
      <c r="C2" s="1">
        <v>10000000000000</v>
      </c>
      <c r="D2">
        <v>8.3140000000000001</v>
      </c>
      <c r="E2">
        <f>10/60</f>
        <v>0.16666666666666666</v>
      </c>
      <c r="F2" s="1">
        <f>(D2*B2)*(LN(C2*B2/E2))</f>
        <v>197653.92073332894</v>
      </c>
      <c r="G2" s="1">
        <f>F2/1000</f>
        <v>197.65392073332893</v>
      </c>
      <c r="I2" s="1">
        <v>2.6905200000000001E-17</v>
      </c>
      <c r="J2">
        <v>113</v>
      </c>
      <c r="K2">
        <f>J2+273</f>
        <v>386</v>
      </c>
      <c r="L2">
        <f>1/K2</f>
        <v>2.5906735751295338E-3</v>
      </c>
      <c r="M2">
        <f>LN(I2)</f>
        <v>-38.154212097416533</v>
      </c>
    </row>
    <row r="3" spans="1:28" x14ac:dyDescent="0.2">
      <c r="I3" s="1">
        <v>5.9000000000000002E-16</v>
      </c>
      <c r="J3">
        <v>225.5</v>
      </c>
      <c r="K3">
        <f>J3+273</f>
        <v>498.5</v>
      </c>
      <c r="L3">
        <f>1/K3</f>
        <v>2.0060180541624875E-3</v>
      </c>
      <c r="M3">
        <f>LN(I3)</f>
        <v>-35.066409136993059</v>
      </c>
    </row>
    <row r="4" spans="1:28" x14ac:dyDescent="0.2">
      <c r="I4" s="1">
        <v>8.9299999999999992E-16</v>
      </c>
      <c r="J4">
        <v>232.15</v>
      </c>
      <c r="K4">
        <f>J4+273</f>
        <v>505.15</v>
      </c>
      <c r="L4">
        <f>1/K4</f>
        <v>1.9796100168266851E-3</v>
      </c>
      <c r="M4">
        <f>LN(I4)</f>
        <v>-34.651945093016323</v>
      </c>
    </row>
    <row r="5" spans="1:28" x14ac:dyDescent="0.2">
      <c r="I5" s="1">
        <v>8.9399999999999993E-16</v>
      </c>
      <c r="J5">
        <v>234.36</v>
      </c>
      <c r="K5">
        <f>J5+273</f>
        <v>507.36</v>
      </c>
      <c r="L5">
        <f>1/K5</f>
        <v>1.9709870703248185E-3</v>
      </c>
      <c r="M5">
        <f>LN(I5)</f>
        <v>-34.650825898719312</v>
      </c>
    </row>
    <row r="6" spans="1:28" x14ac:dyDescent="0.2">
      <c r="I6" s="1">
        <v>3.1400000000000001E-15</v>
      </c>
      <c r="J6">
        <v>263.11</v>
      </c>
      <c r="K6">
        <f>J6+273</f>
        <v>536.11</v>
      </c>
      <c r="L6">
        <f>1/K6</f>
        <v>1.8652888399768703E-3</v>
      </c>
      <c r="M6">
        <f>LN(I6)</f>
        <v>-33.394553594990526</v>
      </c>
    </row>
    <row r="7" spans="1:28" x14ac:dyDescent="0.2">
      <c r="I7" s="1">
        <v>4.0499999999999999E-15</v>
      </c>
      <c r="J7">
        <v>274.14999999999998</v>
      </c>
      <c r="K7">
        <f>J7+273</f>
        <v>547.15</v>
      </c>
      <c r="L7">
        <f>1/K7</f>
        <v>1.8276523805172257E-3</v>
      </c>
      <c r="M7">
        <f>LN(I7)</f>
        <v>-33.140059513792238</v>
      </c>
    </row>
    <row r="8" spans="1:28" x14ac:dyDescent="0.2">
      <c r="I8" s="1">
        <v>8.8300000000000003E-15</v>
      </c>
      <c r="J8">
        <v>287.39999999999998</v>
      </c>
      <c r="K8">
        <f>J8+273</f>
        <v>560.4</v>
      </c>
      <c r="L8">
        <f>1/K8</f>
        <v>1.7844396859386154E-3</v>
      </c>
      <c r="M8">
        <f>LN(I8)</f>
        <v>-32.360621380294816</v>
      </c>
    </row>
    <row r="9" spans="1:28" x14ac:dyDescent="0.2">
      <c r="I9" s="1">
        <v>1.06E-14</v>
      </c>
      <c r="J9">
        <v>298.44</v>
      </c>
      <c r="K9">
        <f>J9+273</f>
        <v>571.44000000000005</v>
      </c>
      <c r="L9">
        <f>1/K9</f>
        <v>1.7499650006999859E-3</v>
      </c>
      <c r="M9">
        <f>LN(I9)</f>
        <v>-32.177922393792663</v>
      </c>
    </row>
    <row r="10" spans="1:28" x14ac:dyDescent="0.2">
      <c r="I10" s="1">
        <v>1.38E-14</v>
      </c>
      <c r="J10">
        <v>318.39</v>
      </c>
      <c r="K10">
        <f>J10+273</f>
        <v>591.39</v>
      </c>
      <c r="L10">
        <f>1/K10</f>
        <v>1.690931534182181E-3</v>
      </c>
      <c r="M10">
        <f>LN(I10)</f>
        <v>-31.914107802747527</v>
      </c>
    </row>
    <row r="11" spans="1:28" x14ac:dyDescent="0.2">
      <c r="I11" s="1">
        <v>1.7199999999999999E-14</v>
      </c>
      <c r="J11">
        <v>320.63</v>
      </c>
      <c r="K11">
        <f>J11+273</f>
        <v>593.63</v>
      </c>
      <c r="L11">
        <f>1/K11</f>
        <v>1.6845509829354986E-3</v>
      </c>
      <c r="M11">
        <f>LN(I11)</f>
        <v>-31.693867011091278</v>
      </c>
    </row>
  </sheetData>
  <sortState ref="I2:M11">
    <sortCondition ref="J2:J1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isa-template</dc:creator>
  <cp:lastModifiedBy>isa-template</cp:lastModifiedBy>
  <dcterms:created xsi:type="dcterms:W3CDTF">2016-10-05T15:58:03Z</dcterms:created>
  <dcterms:modified xsi:type="dcterms:W3CDTF">2016-10-06T13:37:06Z</dcterms:modified>
</cp:coreProperties>
</file>