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8010"/>
  </bookViews>
  <sheets>
    <sheet name="Sheet1" sheetId="1" r:id="rId1"/>
    <sheet name="Comparison Plots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J126" i="1" l="1"/>
  <c r="Y126" i="1"/>
  <c r="AN126" i="1"/>
  <c r="AN135" i="1" l="1"/>
  <c r="AN130" i="1"/>
  <c r="AN133" i="1" s="1"/>
  <c r="AN128" i="1"/>
  <c r="AG123" i="1"/>
  <c r="AL122" i="1"/>
  <c r="AG122" i="1"/>
  <c r="AL121" i="1"/>
  <c r="AG121" i="1"/>
  <c r="AL120" i="1"/>
  <c r="AG120" i="1"/>
  <c r="AL119" i="1"/>
  <c r="AG119" i="1"/>
  <c r="AL118" i="1"/>
  <c r="AG118" i="1"/>
  <c r="AL117" i="1"/>
  <c r="AG117" i="1"/>
  <c r="AL116" i="1"/>
  <c r="AG116" i="1"/>
  <c r="AK115" i="1"/>
  <c r="AN115" i="1" s="1"/>
  <c r="AJ115" i="1"/>
  <c r="AM115" i="1" s="1"/>
  <c r="AI115" i="1"/>
  <c r="AH115" i="1"/>
  <c r="AL114" i="1"/>
  <c r="AG114" i="1"/>
  <c r="AL98" i="1"/>
  <c r="AL90" i="1"/>
  <c r="AL71" i="1"/>
  <c r="AK71" i="1"/>
  <c r="AJ71" i="1"/>
  <c r="AI71" i="1"/>
  <c r="AH71" i="1"/>
  <c r="AG71" i="1"/>
  <c r="AL70" i="1"/>
  <c r="AK70" i="1"/>
  <c r="AJ70" i="1"/>
  <c r="AI70" i="1"/>
  <c r="AH70" i="1"/>
  <c r="AG70" i="1"/>
  <c r="AL69" i="1"/>
  <c r="AL84" i="1" s="1"/>
  <c r="AL99" i="1" s="1"/>
  <c r="AK69" i="1"/>
  <c r="AK84" i="1" s="1"/>
  <c r="AK99" i="1" s="1"/>
  <c r="AJ69" i="1"/>
  <c r="AJ84" i="1" s="1"/>
  <c r="AJ99" i="1" s="1"/>
  <c r="AI69" i="1"/>
  <c r="AI84" i="1" s="1"/>
  <c r="AI99" i="1" s="1"/>
  <c r="AH69" i="1"/>
  <c r="AH84" i="1" s="1"/>
  <c r="AH99" i="1" s="1"/>
  <c r="AG69" i="1"/>
  <c r="AG84" i="1" s="1"/>
  <c r="AG99" i="1" s="1"/>
  <c r="AL68" i="1"/>
  <c r="AK68" i="1"/>
  <c r="AJ68" i="1"/>
  <c r="AI68" i="1"/>
  <c r="AH68" i="1"/>
  <c r="AG68" i="1"/>
  <c r="AL67" i="1"/>
  <c r="AK67" i="1"/>
  <c r="AJ67" i="1"/>
  <c r="AI67" i="1"/>
  <c r="AH67" i="1"/>
  <c r="AG67" i="1"/>
  <c r="AL66" i="1"/>
  <c r="AK66" i="1"/>
  <c r="AK83" i="1" s="1"/>
  <c r="AK98" i="1" s="1"/>
  <c r="AJ66" i="1"/>
  <c r="AJ83" i="1" s="1"/>
  <c r="AJ98" i="1" s="1"/>
  <c r="AI66" i="1"/>
  <c r="AI83" i="1" s="1"/>
  <c r="AI98" i="1" s="1"/>
  <c r="AH66" i="1"/>
  <c r="AH83" i="1" s="1"/>
  <c r="AH98" i="1" s="1"/>
  <c r="AG66" i="1"/>
  <c r="AG83" i="1" s="1"/>
  <c r="AG98" i="1" s="1"/>
  <c r="AL65" i="1"/>
  <c r="AK65" i="1"/>
  <c r="AJ65" i="1"/>
  <c r="AI65" i="1"/>
  <c r="AH65" i="1"/>
  <c r="AG65" i="1"/>
  <c r="AL64" i="1"/>
  <c r="AK64" i="1"/>
  <c r="AJ64" i="1"/>
  <c r="AI64" i="1"/>
  <c r="AH64" i="1"/>
  <c r="AG64" i="1"/>
  <c r="AL63" i="1"/>
  <c r="AL82" i="1" s="1"/>
  <c r="AL97" i="1" s="1"/>
  <c r="AK63" i="1"/>
  <c r="AJ63" i="1"/>
  <c r="AJ82" i="1" s="1"/>
  <c r="AJ97" i="1" s="1"/>
  <c r="AI63" i="1"/>
  <c r="AI82" i="1" s="1"/>
  <c r="AI97" i="1" s="1"/>
  <c r="AH63" i="1"/>
  <c r="AH82" i="1" s="1"/>
  <c r="AH97" i="1" s="1"/>
  <c r="AG63" i="1"/>
  <c r="AL62" i="1"/>
  <c r="AK62" i="1"/>
  <c r="AJ62" i="1"/>
  <c r="AI62" i="1"/>
  <c r="AH62" i="1"/>
  <c r="AG62" i="1"/>
  <c r="AL61" i="1"/>
  <c r="AL81" i="1" s="1"/>
  <c r="AL96" i="1" s="1"/>
  <c r="AK61" i="1"/>
  <c r="AJ61" i="1"/>
  <c r="AI61" i="1"/>
  <c r="AH61" i="1"/>
  <c r="AG61" i="1"/>
  <c r="AL60" i="1"/>
  <c r="AK60" i="1"/>
  <c r="AK81" i="1" s="1"/>
  <c r="AK96" i="1" s="1"/>
  <c r="AJ60" i="1"/>
  <c r="AJ81" i="1" s="1"/>
  <c r="AJ96" i="1" s="1"/>
  <c r="AI60" i="1"/>
  <c r="AH60" i="1"/>
  <c r="AH81" i="1" s="1"/>
  <c r="AH96" i="1" s="1"/>
  <c r="AG60" i="1"/>
  <c r="AG81" i="1" s="1"/>
  <c r="AG96" i="1" s="1"/>
  <c r="AL59" i="1"/>
  <c r="AK59" i="1"/>
  <c r="AJ59" i="1"/>
  <c r="AI59" i="1"/>
  <c r="AH59" i="1"/>
  <c r="AG59" i="1"/>
  <c r="AL58" i="1"/>
  <c r="AK58" i="1"/>
  <c r="AJ58" i="1"/>
  <c r="AI58" i="1"/>
  <c r="AH58" i="1"/>
  <c r="AG58" i="1"/>
  <c r="AL57" i="1"/>
  <c r="AL80" i="1" s="1"/>
  <c r="AL95" i="1" s="1"/>
  <c r="AK57" i="1"/>
  <c r="AJ57" i="1"/>
  <c r="AJ80" i="1" s="1"/>
  <c r="AJ95" i="1" s="1"/>
  <c r="AI57" i="1"/>
  <c r="AI80" i="1" s="1"/>
  <c r="AI95" i="1" s="1"/>
  <c r="AH57" i="1"/>
  <c r="AH80" i="1" s="1"/>
  <c r="AH95" i="1" s="1"/>
  <c r="AG57" i="1"/>
  <c r="AG80" i="1" s="1"/>
  <c r="AG95" i="1" s="1"/>
  <c r="AL56" i="1"/>
  <c r="AK56" i="1"/>
  <c r="AJ56" i="1"/>
  <c r="AI56" i="1"/>
  <c r="AH56" i="1"/>
  <c r="AG56" i="1"/>
  <c r="AL55" i="1"/>
  <c r="AK55" i="1"/>
  <c r="AJ55" i="1"/>
  <c r="AI55" i="1"/>
  <c r="AH55" i="1"/>
  <c r="AH79" i="1" s="1"/>
  <c r="AH94" i="1" s="1"/>
  <c r="AG55" i="1"/>
  <c r="AL54" i="1"/>
  <c r="AL79" i="1" s="1"/>
  <c r="AL94" i="1" s="1"/>
  <c r="AK54" i="1"/>
  <c r="AK79" i="1" s="1"/>
  <c r="AK94" i="1" s="1"/>
  <c r="AJ54" i="1"/>
  <c r="AJ79" i="1" s="1"/>
  <c r="AJ94" i="1" s="1"/>
  <c r="AI54" i="1"/>
  <c r="AH54" i="1"/>
  <c r="AG54" i="1"/>
  <c r="AG79" i="1" s="1"/>
  <c r="AG94" i="1" s="1"/>
  <c r="AL53" i="1"/>
  <c r="AK53" i="1"/>
  <c r="AJ53" i="1"/>
  <c r="AI53" i="1"/>
  <c r="AH53" i="1"/>
  <c r="AG53" i="1"/>
  <c r="AL52" i="1"/>
  <c r="AK52" i="1"/>
  <c r="AJ52" i="1"/>
  <c r="AI52" i="1"/>
  <c r="AH52" i="1"/>
  <c r="AG52" i="1"/>
  <c r="AG78" i="1" s="1"/>
  <c r="AG93" i="1" s="1"/>
  <c r="AL51" i="1"/>
  <c r="AK51" i="1"/>
  <c r="AJ51" i="1"/>
  <c r="AJ78" i="1" s="1"/>
  <c r="AJ93" i="1" s="1"/>
  <c r="AI51" i="1"/>
  <c r="AI78" i="1" s="1"/>
  <c r="AI93" i="1" s="1"/>
  <c r="AH51" i="1"/>
  <c r="AH78" i="1" s="1"/>
  <c r="AH93" i="1" s="1"/>
  <c r="AG51" i="1"/>
  <c r="AL50" i="1"/>
  <c r="AK50" i="1"/>
  <c r="AJ50" i="1"/>
  <c r="AI50" i="1"/>
  <c r="AH50" i="1"/>
  <c r="AG50" i="1"/>
  <c r="AL49" i="1"/>
  <c r="AK49" i="1"/>
  <c r="AJ49" i="1"/>
  <c r="AI49" i="1"/>
  <c r="AH49" i="1"/>
  <c r="AG49" i="1"/>
  <c r="AL48" i="1"/>
  <c r="AL77" i="1" s="1"/>
  <c r="AL92" i="1" s="1"/>
  <c r="AK48" i="1"/>
  <c r="AK77" i="1" s="1"/>
  <c r="AK92" i="1" s="1"/>
  <c r="AJ48" i="1"/>
  <c r="AI48" i="1"/>
  <c r="AH48" i="1"/>
  <c r="AH77" i="1" s="1"/>
  <c r="AH92" i="1" s="1"/>
  <c r="AG48" i="1"/>
  <c r="AG77" i="1" s="1"/>
  <c r="AG92" i="1" s="1"/>
  <c r="AL47" i="1"/>
  <c r="AK47" i="1"/>
  <c r="AJ47" i="1"/>
  <c r="AI47" i="1"/>
  <c r="AH47" i="1"/>
  <c r="AG47" i="1"/>
  <c r="AL46" i="1"/>
  <c r="AK46" i="1"/>
  <c r="AJ46" i="1"/>
  <c r="AI46" i="1"/>
  <c r="AH46" i="1"/>
  <c r="AG46" i="1"/>
  <c r="AL45" i="1"/>
  <c r="AK45" i="1"/>
  <c r="AJ45" i="1"/>
  <c r="AJ76" i="1" s="1"/>
  <c r="AJ91" i="1" s="1"/>
  <c r="AI45" i="1"/>
  <c r="AI76" i="1" s="1"/>
  <c r="AI91" i="1" s="1"/>
  <c r="AH45" i="1"/>
  <c r="AG45" i="1"/>
  <c r="AG76" i="1" s="1"/>
  <c r="AG91" i="1" s="1"/>
  <c r="AL44" i="1"/>
  <c r="AK44" i="1"/>
  <c r="AJ44" i="1"/>
  <c r="AI44" i="1"/>
  <c r="AH44" i="1"/>
  <c r="AG44" i="1"/>
  <c r="AL43" i="1"/>
  <c r="AK43" i="1"/>
  <c r="AJ43" i="1"/>
  <c r="AI43" i="1"/>
  <c r="AH43" i="1"/>
  <c r="AG43" i="1"/>
  <c r="AL42" i="1"/>
  <c r="AK42" i="1"/>
  <c r="AK75" i="1" s="1"/>
  <c r="AJ42" i="1"/>
  <c r="AI42" i="1"/>
  <c r="AH42" i="1"/>
  <c r="AH75" i="1" s="1"/>
  <c r="AG42" i="1"/>
  <c r="AG75" i="1" s="1"/>
  <c r="AG90" i="1" s="1"/>
  <c r="AG41" i="1"/>
  <c r="AL40" i="1"/>
  <c r="AK40" i="1"/>
  <c r="AJ40" i="1"/>
  <c r="AI40" i="1"/>
  <c r="AH40" i="1"/>
  <c r="AG40" i="1"/>
  <c r="AL39" i="1"/>
  <c r="AL74" i="1" s="1"/>
  <c r="AL89" i="1" s="1"/>
  <c r="AK39" i="1"/>
  <c r="AJ39" i="1"/>
  <c r="AJ74" i="1" s="1"/>
  <c r="AJ89" i="1" s="1"/>
  <c r="AI39" i="1"/>
  <c r="AI74" i="1" s="1"/>
  <c r="AI89" i="1" s="1"/>
  <c r="AH39" i="1"/>
  <c r="AH74" i="1" s="1"/>
  <c r="AH89" i="1" s="1"/>
  <c r="AG39" i="1"/>
  <c r="Y133" i="1"/>
  <c r="Y135" i="1" s="1"/>
  <c r="Y130" i="1"/>
  <c r="Y128" i="1"/>
  <c r="R123" i="1"/>
  <c r="W122" i="1"/>
  <c r="R122" i="1"/>
  <c r="W121" i="1"/>
  <c r="R121" i="1"/>
  <c r="W120" i="1"/>
  <c r="R120" i="1"/>
  <c r="W119" i="1"/>
  <c r="R119" i="1"/>
  <c r="W118" i="1"/>
  <c r="R118" i="1"/>
  <c r="W117" i="1"/>
  <c r="R117" i="1"/>
  <c r="W116" i="1"/>
  <c r="R116" i="1"/>
  <c r="V115" i="1"/>
  <c r="Y115" i="1" s="1"/>
  <c r="U115" i="1"/>
  <c r="X115" i="1" s="1"/>
  <c r="T115" i="1"/>
  <c r="S115" i="1"/>
  <c r="W114" i="1"/>
  <c r="R114" i="1"/>
  <c r="W98" i="1"/>
  <c r="W90" i="1"/>
  <c r="W71" i="1"/>
  <c r="V71" i="1"/>
  <c r="U71" i="1"/>
  <c r="T71" i="1"/>
  <c r="S71" i="1"/>
  <c r="R71" i="1"/>
  <c r="W70" i="1"/>
  <c r="V70" i="1"/>
  <c r="U70" i="1"/>
  <c r="T70" i="1"/>
  <c r="S70" i="1"/>
  <c r="R70" i="1"/>
  <c r="W69" i="1"/>
  <c r="W84" i="1" s="1"/>
  <c r="W99" i="1" s="1"/>
  <c r="V69" i="1"/>
  <c r="V84" i="1" s="1"/>
  <c r="V99" i="1" s="1"/>
  <c r="U69" i="1"/>
  <c r="U84" i="1" s="1"/>
  <c r="U99" i="1" s="1"/>
  <c r="T69" i="1"/>
  <c r="T84" i="1" s="1"/>
  <c r="T99" i="1" s="1"/>
  <c r="S69" i="1"/>
  <c r="S84" i="1" s="1"/>
  <c r="S99" i="1" s="1"/>
  <c r="R69" i="1"/>
  <c r="R84" i="1" s="1"/>
  <c r="R99" i="1" s="1"/>
  <c r="W68" i="1"/>
  <c r="V68" i="1"/>
  <c r="U68" i="1"/>
  <c r="T68" i="1"/>
  <c r="S68" i="1"/>
  <c r="R68" i="1"/>
  <c r="W67" i="1"/>
  <c r="V67" i="1"/>
  <c r="U67" i="1"/>
  <c r="T67" i="1"/>
  <c r="S67" i="1"/>
  <c r="R67" i="1"/>
  <c r="W66" i="1"/>
  <c r="V66" i="1"/>
  <c r="U66" i="1"/>
  <c r="T66" i="1"/>
  <c r="T83" i="1" s="1"/>
  <c r="T98" i="1" s="1"/>
  <c r="S66" i="1"/>
  <c r="S83" i="1" s="1"/>
  <c r="S98" i="1" s="1"/>
  <c r="R66" i="1"/>
  <c r="W65" i="1"/>
  <c r="V65" i="1"/>
  <c r="U65" i="1"/>
  <c r="T65" i="1"/>
  <c r="S65" i="1"/>
  <c r="R65" i="1"/>
  <c r="W64" i="1"/>
  <c r="V64" i="1"/>
  <c r="U64" i="1"/>
  <c r="T64" i="1"/>
  <c r="S64" i="1"/>
  <c r="R64" i="1"/>
  <c r="W63" i="1"/>
  <c r="V63" i="1"/>
  <c r="V82" i="1" s="1"/>
  <c r="V97" i="1" s="1"/>
  <c r="U63" i="1"/>
  <c r="U82" i="1" s="1"/>
  <c r="U97" i="1" s="1"/>
  <c r="T63" i="1"/>
  <c r="S63" i="1"/>
  <c r="R63" i="1"/>
  <c r="R82" i="1" s="1"/>
  <c r="R97" i="1" s="1"/>
  <c r="W62" i="1"/>
  <c r="V62" i="1"/>
  <c r="U62" i="1"/>
  <c r="T62" i="1"/>
  <c r="S62" i="1"/>
  <c r="R62" i="1"/>
  <c r="W61" i="1"/>
  <c r="V61" i="1"/>
  <c r="U61" i="1"/>
  <c r="T61" i="1"/>
  <c r="S61" i="1"/>
  <c r="R61" i="1"/>
  <c r="W60" i="1"/>
  <c r="V60" i="1"/>
  <c r="U60" i="1"/>
  <c r="T60" i="1"/>
  <c r="T81" i="1" s="1"/>
  <c r="T96" i="1" s="1"/>
  <c r="S60" i="1"/>
  <c r="S81" i="1" s="1"/>
  <c r="S96" i="1" s="1"/>
  <c r="R60" i="1"/>
  <c r="W59" i="1"/>
  <c r="V59" i="1"/>
  <c r="U59" i="1"/>
  <c r="T59" i="1"/>
  <c r="S59" i="1"/>
  <c r="R59" i="1"/>
  <c r="W58" i="1"/>
  <c r="V58" i="1"/>
  <c r="U58" i="1"/>
  <c r="T58" i="1"/>
  <c r="S58" i="1"/>
  <c r="R58" i="1"/>
  <c r="W57" i="1"/>
  <c r="V57" i="1"/>
  <c r="V80" i="1" s="1"/>
  <c r="V95" i="1" s="1"/>
  <c r="U57" i="1"/>
  <c r="U80" i="1" s="1"/>
  <c r="U95" i="1" s="1"/>
  <c r="T57" i="1"/>
  <c r="S57" i="1"/>
  <c r="S80" i="1" s="1"/>
  <c r="R57" i="1"/>
  <c r="R80" i="1" s="1"/>
  <c r="R95" i="1" s="1"/>
  <c r="W56" i="1"/>
  <c r="V56" i="1"/>
  <c r="U56" i="1"/>
  <c r="T56" i="1"/>
  <c r="S56" i="1"/>
  <c r="R56" i="1"/>
  <c r="W55" i="1"/>
  <c r="V55" i="1"/>
  <c r="U55" i="1"/>
  <c r="T55" i="1"/>
  <c r="T79" i="1" s="1"/>
  <c r="T94" i="1" s="1"/>
  <c r="S55" i="1"/>
  <c r="S79" i="1" s="1"/>
  <c r="R55" i="1"/>
  <c r="W54" i="1"/>
  <c r="W79" i="1" s="1"/>
  <c r="W94" i="1" s="1"/>
  <c r="V54" i="1"/>
  <c r="U54" i="1"/>
  <c r="T54" i="1"/>
  <c r="S54" i="1"/>
  <c r="R54" i="1"/>
  <c r="R79" i="1" s="1"/>
  <c r="R94" i="1" s="1"/>
  <c r="W53" i="1"/>
  <c r="V53" i="1"/>
  <c r="U53" i="1"/>
  <c r="T53" i="1"/>
  <c r="S53" i="1"/>
  <c r="R53" i="1"/>
  <c r="W52" i="1"/>
  <c r="V52" i="1"/>
  <c r="U52" i="1"/>
  <c r="T52" i="1"/>
  <c r="S52" i="1"/>
  <c r="R52" i="1"/>
  <c r="R78" i="1" s="1"/>
  <c r="R93" i="1" s="1"/>
  <c r="W51" i="1"/>
  <c r="V51" i="1"/>
  <c r="V78" i="1" s="1"/>
  <c r="V93" i="1" s="1"/>
  <c r="U51" i="1"/>
  <c r="U78" i="1" s="1"/>
  <c r="U93" i="1" s="1"/>
  <c r="T51" i="1"/>
  <c r="S51" i="1"/>
  <c r="R51" i="1"/>
  <c r="W50" i="1"/>
  <c r="V50" i="1"/>
  <c r="U50" i="1"/>
  <c r="T50" i="1"/>
  <c r="S50" i="1"/>
  <c r="R50" i="1"/>
  <c r="W49" i="1"/>
  <c r="V49" i="1"/>
  <c r="U49" i="1"/>
  <c r="T49" i="1"/>
  <c r="S49" i="1"/>
  <c r="R49" i="1"/>
  <c r="W48" i="1"/>
  <c r="W77" i="1" s="1"/>
  <c r="W92" i="1" s="1"/>
  <c r="V48" i="1"/>
  <c r="U48" i="1"/>
  <c r="T48" i="1"/>
  <c r="T77" i="1" s="1"/>
  <c r="T92" i="1" s="1"/>
  <c r="S48" i="1"/>
  <c r="S77" i="1" s="1"/>
  <c r="S92" i="1" s="1"/>
  <c r="R48" i="1"/>
  <c r="W47" i="1"/>
  <c r="V47" i="1"/>
  <c r="U47" i="1"/>
  <c r="T47" i="1"/>
  <c r="S47" i="1"/>
  <c r="R47" i="1"/>
  <c r="W46" i="1"/>
  <c r="V46" i="1"/>
  <c r="U46" i="1"/>
  <c r="T46" i="1"/>
  <c r="S46" i="1"/>
  <c r="R46" i="1"/>
  <c r="W45" i="1"/>
  <c r="V45" i="1"/>
  <c r="V76" i="1" s="1"/>
  <c r="V91" i="1" s="1"/>
  <c r="U45" i="1"/>
  <c r="U76" i="1" s="1"/>
  <c r="U91" i="1" s="1"/>
  <c r="T45" i="1"/>
  <c r="S45" i="1"/>
  <c r="R45" i="1"/>
  <c r="R76" i="1" s="1"/>
  <c r="R91" i="1" s="1"/>
  <c r="W44" i="1"/>
  <c r="V44" i="1"/>
  <c r="U44" i="1"/>
  <c r="T44" i="1"/>
  <c r="S44" i="1"/>
  <c r="R44" i="1"/>
  <c r="W43" i="1"/>
  <c r="V43" i="1"/>
  <c r="U43" i="1"/>
  <c r="T43" i="1"/>
  <c r="S43" i="1"/>
  <c r="R43" i="1"/>
  <c r="W42" i="1"/>
  <c r="V42" i="1"/>
  <c r="U42" i="1"/>
  <c r="T42" i="1"/>
  <c r="T75" i="1" s="1"/>
  <c r="S42" i="1"/>
  <c r="S75" i="1" s="1"/>
  <c r="R42" i="1"/>
  <c r="W41" i="1"/>
  <c r="V41" i="1"/>
  <c r="U41" i="1"/>
  <c r="T41" i="1"/>
  <c r="S41" i="1"/>
  <c r="R41" i="1"/>
  <c r="W40" i="1"/>
  <c r="V40" i="1"/>
  <c r="U40" i="1"/>
  <c r="T40" i="1"/>
  <c r="S40" i="1"/>
  <c r="R40" i="1"/>
  <c r="W39" i="1"/>
  <c r="V39" i="1"/>
  <c r="V74" i="1" s="1"/>
  <c r="U39" i="1"/>
  <c r="U74" i="1" s="1"/>
  <c r="U89" i="1" s="1"/>
  <c r="T39" i="1"/>
  <c r="T74" i="1" s="1"/>
  <c r="S39" i="1"/>
  <c r="S74" i="1" s="1"/>
  <c r="R39" i="1"/>
  <c r="R74" i="1" s="1"/>
  <c r="R89" i="1" s="1"/>
  <c r="W74" i="1" l="1"/>
  <c r="W89" i="1" s="1"/>
  <c r="R75" i="1"/>
  <c r="R90" i="1" s="1"/>
  <c r="V75" i="1"/>
  <c r="T76" i="1"/>
  <c r="T91" i="1" s="1"/>
  <c r="R77" i="1"/>
  <c r="R92" i="1" s="1"/>
  <c r="V77" i="1"/>
  <c r="V92" i="1" s="1"/>
  <c r="T78" i="1"/>
  <c r="T93" i="1" s="1"/>
  <c r="V79" i="1"/>
  <c r="V94" i="1" s="1"/>
  <c r="T80" i="1"/>
  <c r="T95" i="1" s="1"/>
  <c r="T120" i="1" s="1"/>
  <c r="R81" i="1"/>
  <c r="R96" i="1" s="1"/>
  <c r="V81" i="1"/>
  <c r="V96" i="1" s="1"/>
  <c r="T82" i="1"/>
  <c r="T97" i="1" s="1"/>
  <c r="R83" i="1"/>
  <c r="R98" i="1" s="1"/>
  <c r="V83" i="1"/>
  <c r="V98" i="1" s="1"/>
  <c r="AG74" i="1"/>
  <c r="AG89" i="1" s="1"/>
  <c r="AK74" i="1"/>
  <c r="AK89" i="1" s="1"/>
  <c r="AJ75" i="1"/>
  <c r="AH76" i="1"/>
  <c r="AH91" i="1" s="1"/>
  <c r="AL76" i="1"/>
  <c r="AL91" i="1" s="1"/>
  <c r="AJ77" i="1"/>
  <c r="AJ92" i="1" s="1"/>
  <c r="AL78" i="1"/>
  <c r="AL93" i="1" s="1"/>
  <c r="AI122" i="1"/>
  <c r="AK123" i="1"/>
  <c r="U75" i="1"/>
  <c r="S76" i="1"/>
  <c r="S91" i="1" s="1"/>
  <c r="W76" i="1"/>
  <c r="W91" i="1" s="1"/>
  <c r="U77" i="1"/>
  <c r="U92" i="1" s="1"/>
  <c r="S78" i="1"/>
  <c r="S93" i="1" s="1"/>
  <c r="W78" i="1"/>
  <c r="W93" i="1" s="1"/>
  <c r="U79" i="1"/>
  <c r="U94" i="1" s="1"/>
  <c r="S95" i="1"/>
  <c r="W80" i="1"/>
  <c r="W95" i="1" s="1"/>
  <c r="U81" i="1"/>
  <c r="U96" i="1" s="1"/>
  <c r="W81" i="1"/>
  <c r="W96" i="1" s="1"/>
  <c r="W82" i="1"/>
  <c r="W97" i="1" s="1"/>
  <c r="U83" i="1"/>
  <c r="U98" i="1" s="1"/>
  <c r="S82" i="1"/>
  <c r="S97" i="1" s="1"/>
  <c r="AI75" i="1"/>
  <c r="AK76" i="1"/>
  <c r="AK91" i="1" s="1"/>
  <c r="AI116" i="1" s="1"/>
  <c r="AI77" i="1"/>
  <c r="AI92" i="1" s="1"/>
  <c r="AK117" i="1" s="1"/>
  <c r="AN117" i="1" s="1"/>
  <c r="AK78" i="1"/>
  <c r="AK93" i="1" s="1"/>
  <c r="AI118" i="1" s="1"/>
  <c r="AI79" i="1"/>
  <c r="AI94" i="1" s="1"/>
  <c r="AK80" i="1"/>
  <c r="AK95" i="1" s="1"/>
  <c r="AI120" i="1" s="1"/>
  <c r="AI81" i="1"/>
  <c r="AI96" i="1" s="1"/>
  <c r="AG82" i="1"/>
  <c r="AG97" i="1" s="1"/>
  <c r="AG110" i="1" s="1"/>
  <c r="AK82" i="1"/>
  <c r="AK97" i="1" s="1"/>
  <c r="Y134" i="1"/>
  <c r="AK119" i="1"/>
  <c r="AJ116" i="1"/>
  <c r="AJ119" i="1"/>
  <c r="AH122" i="1"/>
  <c r="AJ123" i="1"/>
  <c r="AK116" i="1"/>
  <c r="AI117" i="1"/>
  <c r="AK118" i="1"/>
  <c r="AI119" i="1"/>
  <c r="AK120" i="1"/>
  <c r="AI121" i="1"/>
  <c r="AK122" i="1"/>
  <c r="AN122" i="1" s="1"/>
  <c r="AI123" i="1"/>
  <c r="AH121" i="1"/>
  <c r="AJ122" i="1"/>
  <c r="AG112" i="1"/>
  <c r="AG108" i="1"/>
  <c r="AG106" i="1"/>
  <c r="AG104" i="1"/>
  <c r="AG102" i="1"/>
  <c r="AG111" i="1"/>
  <c r="AG109" i="1"/>
  <c r="AG107" i="1"/>
  <c r="AG105" i="1"/>
  <c r="AG103" i="1"/>
  <c r="AH116" i="1"/>
  <c r="AJ117" i="1"/>
  <c r="AH120" i="1"/>
  <c r="AJ121" i="1"/>
  <c r="AM121" i="1" s="1"/>
  <c r="AN134" i="1"/>
  <c r="AH119" i="1"/>
  <c r="AJ120" i="1"/>
  <c r="AM120" i="1" s="1"/>
  <c r="AH123" i="1"/>
  <c r="AN131" i="1"/>
  <c r="S94" i="1"/>
  <c r="V119" i="1" s="1"/>
  <c r="R112" i="1"/>
  <c r="R110" i="1"/>
  <c r="R108" i="1"/>
  <c r="R106" i="1"/>
  <c r="R104" i="1"/>
  <c r="R102" i="1"/>
  <c r="R111" i="1"/>
  <c r="R109" i="1"/>
  <c r="R107" i="1"/>
  <c r="R105" i="1"/>
  <c r="R103" i="1"/>
  <c r="V116" i="1"/>
  <c r="T117" i="1"/>
  <c r="V118" i="1"/>
  <c r="V120" i="1"/>
  <c r="Y120" i="1" s="1"/>
  <c r="T121" i="1"/>
  <c r="T123" i="1"/>
  <c r="S116" i="1"/>
  <c r="U117" i="1"/>
  <c r="S118" i="1"/>
  <c r="S120" i="1"/>
  <c r="U121" i="1"/>
  <c r="U123" i="1"/>
  <c r="U116" i="1"/>
  <c r="S117" i="1"/>
  <c r="U118" i="1"/>
  <c r="U120" i="1"/>
  <c r="X120" i="1" s="1"/>
  <c r="S121" i="1"/>
  <c r="S123" i="1"/>
  <c r="Y131" i="1"/>
  <c r="V122" i="1" l="1"/>
  <c r="Y122" i="1" s="1"/>
  <c r="S122" i="1"/>
  <c r="T122" i="1"/>
  <c r="U122" i="1"/>
  <c r="X116" i="1"/>
  <c r="T119" i="1"/>
  <c r="AH117" i="1"/>
  <c r="AM122" i="1"/>
  <c r="AH118" i="1"/>
  <c r="AN120" i="1"/>
  <c r="AN116" i="1"/>
  <c r="AM119" i="1"/>
  <c r="AK121" i="1"/>
  <c r="V121" i="1"/>
  <c r="Y121" i="1" s="1"/>
  <c r="T118" i="1"/>
  <c r="X118" i="1"/>
  <c r="U119" i="1"/>
  <c r="X119" i="1" s="1"/>
  <c r="Y118" i="1"/>
  <c r="AJ118" i="1"/>
  <c r="AM118" i="1" s="1"/>
  <c r="AN123" i="1"/>
  <c r="AN119" i="1"/>
  <c r="AM123" i="1"/>
  <c r="V123" i="1"/>
  <c r="Y123" i="1" s="1"/>
  <c r="V117" i="1"/>
  <c r="Y117" i="1" s="1"/>
  <c r="AN118" i="1"/>
  <c r="AN121" i="1"/>
  <c r="T116" i="1"/>
  <c r="Y116" i="1" s="1"/>
  <c r="S119" i="1"/>
  <c r="AM117" i="1"/>
  <c r="AM116" i="1"/>
  <c r="Y119" i="1"/>
  <c r="X123" i="1"/>
  <c r="X117" i="1"/>
  <c r="X121" i="1"/>
  <c r="X122" i="1" l="1"/>
  <c r="E115" i="1" l="1"/>
  <c r="C114" i="1"/>
  <c r="C41" i="1"/>
  <c r="J128" i="1" l="1"/>
  <c r="J130" i="1" l="1"/>
  <c r="J133" i="1" s="1"/>
  <c r="J131" i="1" l="1"/>
  <c r="C123" i="1"/>
  <c r="H122" i="1"/>
  <c r="C122" i="1"/>
  <c r="H121" i="1"/>
  <c r="C121" i="1"/>
  <c r="H120" i="1"/>
  <c r="C120" i="1"/>
  <c r="H119" i="1"/>
  <c r="C119" i="1"/>
  <c r="H118" i="1"/>
  <c r="C118" i="1"/>
  <c r="H117" i="1"/>
  <c r="C117" i="1"/>
  <c r="H116" i="1"/>
  <c r="C116" i="1"/>
  <c r="G115" i="1"/>
  <c r="J115" i="1" s="1"/>
  <c r="F115" i="1"/>
  <c r="I115" i="1" s="1"/>
  <c r="D115" i="1"/>
  <c r="H114" i="1"/>
  <c r="H98" i="1"/>
  <c r="H90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H84" i="1" s="1"/>
  <c r="H99" i="1" s="1"/>
  <c r="G69" i="1"/>
  <c r="G84" i="1" s="1"/>
  <c r="G99" i="1" s="1"/>
  <c r="F69" i="1"/>
  <c r="F84" i="1" s="1"/>
  <c r="F99" i="1" s="1"/>
  <c r="E69" i="1"/>
  <c r="E84" i="1" s="1"/>
  <c r="E99" i="1" s="1"/>
  <c r="D69" i="1"/>
  <c r="D84" i="1" s="1"/>
  <c r="D99" i="1" s="1"/>
  <c r="C69" i="1"/>
  <c r="C84" i="1" s="1"/>
  <c r="C99" i="1" s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C80" i="1" s="1"/>
  <c r="C95" i="1" s="1"/>
  <c r="H56" i="1"/>
  <c r="G56" i="1"/>
  <c r="F56" i="1"/>
  <c r="E56" i="1"/>
  <c r="D56" i="1"/>
  <c r="C56" i="1"/>
  <c r="H55" i="1"/>
  <c r="G55" i="1"/>
  <c r="F55" i="1"/>
  <c r="E55" i="1"/>
  <c r="D55" i="1"/>
  <c r="D79" i="1" s="1"/>
  <c r="D94" i="1" s="1"/>
  <c r="C55" i="1"/>
  <c r="H54" i="1"/>
  <c r="H79" i="1" s="1"/>
  <c r="H94" i="1" s="1"/>
  <c r="G54" i="1"/>
  <c r="F54" i="1"/>
  <c r="E54" i="1"/>
  <c r="D54" i="1"/>
  <c r="C54" i="1"/>
  <c r="C79" i="1" s="1"/>
  <c r="C94" i="1" s="1"/>
  <c r="H53" i="1"/>
  <c r="G53" i="1"/>
  <c r="F53" i="1"/>
  <c r="E53" i="1"/>
  <c r="D53" i="1"/>
  <c r="C53" i="1"/>
  <c r="H52" i="1"/>
  <c r="G52" i="1"/>
  <c r="F52" i="1"/>
  <c r="E52" i="1"/>
  <c r="D52" i="1"/>
  <c r="C52" i="1"/>
  <c r="C78" i="1" s="1"/>
  <c r="C93" i="1" s="1"/>
  <c r="H51" i="1"/>
  <c r="G51" i="1"/>
  <c r="F51" i="1"/>
  <c r="F78" i="1" s="1"/>
  <c r="F93" i="1" s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C76" i="1" s="1"/>
  <c r="C91" i="1" s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D75" i="1" s="1"/>
  <c r="C42" i="1"/>
  <c r="H41" i="1"/>
  <c r="G41" i="1"/>
  <c r="F41" i="1"/>
  <c r="E41" i="1"/>
  <c r="D41" i="1"/>
  <c r="H40" i="1"/>
  <c r="G40" i="1"/>
  <c r="F40" i="1"/>
  <c r="E40" i="1"/>
  <c r="D40" i="1"/>
  <c r="C40" i="1"/>
  <c r="H39" i="1"/>
  <c r="G39" i="1"/>
  <c r="F39" i="1"/>
  <c r="E39" i="1"/>
  <c r="D39" i="1"/>
  <c r="C39" i="1"/>
  <c r="E79" i="1" l="1"/>
  <c r="E94" i="1" s="1"/>
  <c r="J134" i="1"/>
  <c r="J135" i="1"/>
  <c r="G83" i="1"/>
  <c r="G98" i="1" s="1"/>
  <c r="C83" i="1"/>
  <c r="C98" i="1" s="1"/>
  <c r="E82" i="1"/>
  <c r="E97" i="1" s="1"/>
  <c r="F82" i="1"/>
  <c r="F97" i="1" s="1"/>
  <c r="C81" i="1"/>
  <c r="C96" i="1" s="1"/>
  <c r="D81" i="1"/>
  <c r="D96" i="1" s="1"/>
  <c r="H81" i="1"/>
  <c r="H96" i="1" s="1"/>
  <c r="F80" i="1"/>
  <c r="F95" i="1" s="1"/>
  <c r="G77" i="1"/>
  <c r="G92" i="1" s="1"/>
  <c r="D77" i="1"/>
  <c r="D92" i="1" s="1"/>
  <c r="F76" i="1"/>
  <c r="F91" i="1" s="1"/>
  <c r="G75" i="1"/>
  <c r="F74" i="1"/>
  <c r="F89" i="1" s="1"/>
  <c r="D74" i="1"/>
  <c r="D89" i="1" s="1"/>
  <c r="F83" i="1"/>
  <c r="F98" i="1" s="1"/>
  <c r="C82" i="1"/>
  <c r="C97" i="1" s="1"/>
  <c r="G82" i="1"/>
  <c r="G97" i="1" s="1"/>
  <c r="D82" i="1"/>
  <c r="D97" i="1" s="1"/>
  <c r="H82" i="1"/>
  <c r="H97" i="1" s="1"/>
  <c r="F81" i="1"/>
  <c r="F96" i="1" s="1"/>
  <c r="E80" i="1"/>
  <c r="E95" i="1" s="1"/>
  <c r="F79" i="1"/>
  <c r="F94" i="1" s="1"/>
  <c r="G79" i="1"/>
  <c r="G94" i="1" s="1"/>
  <c r="E76" i="1"/>
  <c r="E91" i="1" s="1"/>
  <c r="E78" i="1"/>
  <c r="E93" i="1" s="1"/>
  <c r="G78" i="1"/>
  <c r="G93" i="1" s="1"/>
  <c r="D78" i="1"/>
  <c r="D93" i="1" s="1"/>
  <c r="C77" i="1"/>
  <c r="C92" i="1" s="1"/>
  <c r="E77" i="1"/>
  <c r="E92" i="1" s="1"/>
  <c r="G76" i="1"/>
  <c r="G91" i="1" s="1"/>
  <c r="D76" i="1"/>
  <c r="D91" i="1" s="1"/>
  <c r="H76" i="1"/>
  <c r="H91" i="1" s="1"/>
  <c r="C75" i="1"/>
  <c r="C90" i="1" s="1"/>
  <c r="E75" i="1"/>
  <c r="F75" i="1"/>
  <c r="E74" i="1"/>
  <c r="E89" i="1" s="1"/>
  <c r="G74" i="1"/>
  <c r="G89" i="1" s="1"/>
  <c r="H74" i="1"/>
  <c r="H89" i="1" s="1"/>
  <c r="D83" i="1"/>
  <c r="D98" i="1" s="1"/>
  <c r="E83" i="1"/>
  <c r="E98" i="1" s="1"/>
  <c r="G80" i="1"/>
  <c r="G95" i="1" s="1"/>
  <c r="D80" i="1"/>
  <c r="D95" i="1" s="1"/>
  <c r="H80" i="1"/>
  <c r="H95" i="1" s="1"/>
  <c r="F77" i="1"/>
  <c r="F92" i="1" s="1"/>
  <c r="H77" i="1"/>
  <c r="H92" i="1" s="1"/>
  <c r="G81" i="1"/>
  <c r="G96" i="1" s="1"/>
  <c r="E81" i="1"/>
  <c r="E96" i="1" s="1"/>
  <c r="H78" i="1"/>
  <c r="H93" i="1" s="1"/>
  <c r="C74" i="1"/>
  <c r="C89" i="1" s="1"/>
  <c r="C107" i="1" s="1"/>
  <c r="E122" i="1" l="1"/>
  <c r="D117" i="1"/>
  <c r="D119" i="1"/>
  <c r="E123" i="1"/>
  <c r="G122" i="1"/>
  <c r="J122" i="1" s="1"/>
  <c r="F122" i="1"/>
  <c r="D122" i="1"/>
  <c r="E121" i="1"/>
  <c r="G121" i="1"/>
  <c r="D121" i="1"/>
  <c r="F121" i="1"/>
  <c r="E120" i="1"/>
  <c r="D120" i="1"/>
  <c r="F119" i="1"/>
  <c r="I119" i="1" s="1"/>
  <c r="G119" i="1"/>
  <c r="E119" i="1"/>
  <c r="G118" i="1"/>
  <c r="F118" i="1"/>
  <c r="E118" i="1"/>
  <c r="D118" i="1"/>
  <c r="G116" i="1"/>
  <c r="E116" i="1"/>
  <c r="D116" i="1"/>
  <c r="F116" i="1"/>
  <c r="C111" i="1"/>
  <c r="C110" i="1"/>
  <c r="C102" i="1"/>
  <c r="C103" i="1"/>
  <c r="C106" i="1"/>
  <c r="C105" i="1"/>
  <c r="G123" i="1"/>
  <c r="F123" i="1"/>
  <c r="D123" i="1"/>
  <c r="G120" i="1"/>
  <c r="J120" i="1" s="1"/>
  <c r="F120" i="1"/>
  <c r="G117" i="1"/>
  <c r="F117" i="1"/>
  <c r="E117" i="1"/>
  <c r="C109" i="1"/>
  <c r="C108" i="1"/>
  <c r="C104" i="1"/>
  <c r="C112" i="1"/>
  <c r="J116" i="1" l="1"/>
  <c r="J119" i="1"/>
  <c r="J121" i="1"/>
  <c r="I117" i="1"/>
  <c r="J123" i="1"/>
  <c r="I123" i="1"/>
  <c r="I122" i="1"/>
  <c r="I121" i="1"/>
  <c r="I120" i="1"/>
  <c r="I118" i="1"/>
  <c r="J118" i="1"/>
  <c r="J117" i="1"/>
  <c r="I116" i="1"/>
</calcChain>
</file>

<file path=xl/sharedStrings.xml><?xml version="1.0" encoding="utf-8"?>
<sst xmlns="http://schemas.openxmlformats.org/spreadsheetml/2006/main" count="185" uniqueCount="37">
  <si>
    <t>Tetradecane</t>
  </si>
  <si>
    <t>Methylcyclohexane</t>
  </si>
  <si>
    <t>Methylcyclohexanone</t>
  </si>
  <si>
    <t>Toluene</t>
  </si>
  <si>
    <t>Methylcyclohexanol A</t>
  </si>
  <si>
    <t>m-Cresol</t>
  </si>
  <si>
    <t>Methylcyclohexanol</t>
  </si>
  <si>
    <t>%SEL DEOX</t>
  </si>
  <si>
    <t>%SEL OX</t>
  </si>
  <si>
    <t>RF</t>
  </si>
  <si>
    <t>YIELD</t>
  </si>
  <si>
    <t>% CONVERSION</t>
  </si>
  <si>
    <t>% SELECTIVITY</t>
  </si>
  <si>
    <t>0.84% Pd/c-ZSM-5 (30), 10 bar, 200°C, 50mg</t>
  </si>
  <si>
    <t>Initial Rate</t>
  </si>
  <si>
    <t>Mass Pd</t>
  </si>
  <si>
    <t>Normalised Initial Rate</t>
  </si>
  <si>
    <t>mmol/h/gPd</t>
  </si>
  <si>
    <t>g</t>
  </si>
  <si>
    <t>wt.%</t>
  </si>
  <si>
    <t>Loading Pd</t>
  </si>
  <si>
    <t>mmol/min</t>
  </si>
  <si>
    <t xml:space="preserve">mmol/h </t>
  </si>
  <si>
    <t>Dispersion</t>
  </si>
  <si>
    <t>TOF</t>
  </si>
  <si>
    <r>
      <t>h</t>
    </r>
    <r>
      <rPr>
        <b/>
        <vertAlign val="superscript"/>
        <sz val="16"/>
        <color theme="1"/>
        <rFont val="Calibri"/>
        <family val="2"/>
        <scheme val="minor"/>
      </rPr>
      <t>-1</t>
    </r>
  </si>
  <si>
    <t>mmol Pd</t>
  </si>
  <si>
    <t>mmol</t>
  </si>
  <si>
    <t>%S (MCX) 6h</t>
  </si>
  <si>
    <t>%S 20% C</t>
  </si>
  <si>
    <t>Pd/h-ZSM-5 (100)</t>
  </si>
  <si>
    <t>Pd/c-ZSM-5 (30)</t>
  </si>
  <si>
    <t>Pd/h-ZSM-5 (30)</t>
  </si>
  <si>
    <t>S-1</t>
  </si>
  <si>
    <t>Pd/h-30</t>
  </si>
  <si>
    <t>Pd/h-100</t>
  </si>
  <si>
    <t>Pd/C-30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</si>
</sst>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Fill="1" applyBorder="1"/>
    <xf numFmtId="1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92592592592595"/>
          <c:y val="3.263935185185185E-2"/>
          <c:w val="0.74837893518518517"/>
          <c:h val="0.79963935185185198"/>
        </c:manualLayout>
      </c:layout>
      <c:scatterChart>
        <c:scatterStyle val="lineMarker"/>
        <c:varyColors val="0"/>
        <c:ser>
          <c:idx val="0"/>
          <c:order val="0"/>
          <c:tx>
            <c:v>Pd/h-ZSM-5 (100)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Sheet1!$A$102:$A$111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Sheet1!$C$102:$C$111</c:f>
              <c:numCache>
                <c:formatCode>0</c:formatCode>
                <c:ptCount val="10"/>
                <c:pt idx="0">
                  <c:v>0</c:v>
                </c:pt>
                <c:pt idx="1">
                  <c:v>1.51347970570914</c:v>
                </c:pt>
                <c:pt idx="2">
                  <c:v>5.5497696550352966</c:v>
                </c:pt>
                <c:pt idx="3">
                  <c:v>9.6953974869787523</c:v>
                </c:pt>
                <c:pt idx="4">
                  <c:v>17.813413727043333</c:v>
                </c:pt>
                <c:pt idx="5">
                  <c:v>26.675562544870285</c:v>
                </c:pt>
                <c:pt idx="6">
                  <c:v>35.147855281659957</c:v>
                </c:pt>
                <c:pt idx="7">
                  <c:v>50.439417859498434</c:v>
                </c:pt>
                <c:pt idx="8">
                  <c:v>69.516542329259096</c:v>
                </c:pt>
                <c:pt idx="9">
                  <c:v>78.33006227727904</c:v>
                </c:pt>
              </c:numCache>
            </c:numRef>
          </c:yVal>
          <c:smooth val="0"/>
        </c:ser>
        <c:ser>
          <c:idx val="1"/>
          <c:order val="1"/>
          <c:tx>
            <c:v>Pd/h-ZSM-5 (30)</c:v>
          </c:tx>
          <c:spPr>
            <a:ln w="28575">
              <a:noFill/>
            </a:ln>
          </c:spPr>
          <c:marker>
            <c:symbol val="circle"/>
            <c:size val="8"/>
            <c:spPr>
              <a:ln>
                <a:noFill/>
              </a:ln>
            </c:spPr>
          </c:marker>
          <c:xVal>
            <c:numRef>
              <c:f>Sheet1!$P$102:$P$111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Sheet1!$R$102:$R$111</c:f>
              <c:numCache>
                <c:formatCode>0</c:formatCode>
                <c:ptCount val="10"/>
                <c:pt idx="0">
                  <c:v>0</c:v>
                </c:pt>
                <c:pt idx="1">
                  <c:v>0.74628601495327729</c:v>
                </c:pt>
                <c:pt idx="2">
                  <c:v>24.052264508725411</c:v>
                </c:pt>
                <c:pt idx="3">
                  <c:v>47.328773841487468</c:v>
                </c:pt>
                <c:pt idx="4">
                  <c:v>76.373989925600696</c:v>
                </c:pt>
                <c:pt idx="5">
                  <c:v>94.458676539795832</c:v>
                </c:pt>
                <c:pt idx="6">
                  <c:v>99.26863546515267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Pd/c-ZSM-5 (30)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Sheet1!$AE$102:$AE$111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Sheet1!$AG$102:$AG$111</c:f>
              <c:numCache>
                <c:formatCode>0</c:formatCode>
                <c:ptCount val="10"/>
                <c:pt idx="0">
                  <c:v>0</c:v>
                </c:pt>
                <c:pt idx="1">
                  <c:v>10.004953696326604</c:v>
                </c:pt>
                <c:pt idx="2">
                  <c:v>15.227982696260401</c:v>
                </c:pt>
                <c:pt idx="3">
                  <c:v>22.123101772071728</c:v>
                </c:pt>
                <c:pt idx="4">
                  <c:v>39.27319137638306</c:v>
                </c:pt>
                <c:pt idx="5">
                  <c:v>60.016343499597625</c:v>
                </c:pt>
                <c:pt idx="6">
                  <c:v>79.69200681096649</c:v>
                </c:pt>
                <c:pt idx="7">
                  <c:v>94.395969909263371</c:v>
                </c:pt>
                <c:pt idx="8">
                  <c:v>98.802529821502958</c:v>
                </c:pt>
                <c:pt idx="9">
                  <c:v>99.317570728602362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879296"/>
        <c:axId val="259881216"/>
      </c:scatterChart>
      <c:valAx>
        <c:axId val="243879296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849650855922365"/>
              <c:y val="0.925147520177726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59881216"/>
        <c:crosses val="autoZero"/>
        <c:crossBetween val="midCat"/>
        <c:majorUnit val="60"/>
      </c:valAx>
      <c:valAx>
        <c:axId val="25988121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% Conversion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387929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58042991383358178"/>
          <c:y val="0.64000660230166051"/>
          <c:w val="0.36295918573353469"/>
          <c:h val="0.17586501861915985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92592592592595"/>
          <c:y val="3.263935185185185E-2"/>
          <c:w val="0.74837893518518517"/>
          <c:h val="0.7996393518518519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Sheet1!$A$102:$A$111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Sheet1!$AG$102:$AG$111</c:f>
              <c:numCache>
                <c:formatCode>0</c:formatCode>
                <c:ptCount val="10"/>
                <c:pt idx="0">
                  <c:v>0</c:v>
                </c:pt>
                <c:pt idx="1">
                  <c:v>10.004953696326604</c:v>
                </c:pt>
                <c:pt idx="2">
                  <c:v>15.227982696260401</c:v>
                </c:pt>
                <c:pt idx="3">
                  <c:v>22.123101772071728</c:v>
                </c:pt>
                <c:pt idx="4">
                  <c:v>39.27319137638306</c:v>
                </c:pt>
                <c:pt idx="5">
                  <c:v>60.016343499597625</c:v>
                </c:pt>
                <c:pt idx="6">
                  <c:v>79.69200681096649</c:v>
                </c:pt>
                <c:pt idx="7">
                  <c:v>94.395969909263371</c:v>
                </c:pt>
                <c:pt idx="8">
                  <c:v>98.802529821502958</c:v>
                </c:pt>
                <c:pt idx="9">
                  <c:v>99.317570728602362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39072"/>
        <c:axId val="127570304"/>
      </c:scatterChart>
      <c:valAx>
        <c:axId val="127539072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471180555555557"/>
              <c:y val="0.925147453703703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570304"/>
        <c:crosses val="autoZero"/>
        <c:crossBetween val="midCat"/>
        <c:majorUnit val="60"/>
      </c:valAx>
      <c:valAx>
        <c:axId val="12757030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% Conversion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5390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408941561848"/>
          <c:y val="2.6759722222222223E-2"/>
          <c:w val="0.74837893518518517"/>
          <c:h val="0.79963935185185198"/>
        </c:manualLayout>
      </c:layout>
      <c:scatterChart>
        <c:scatterStyle val="lineMarker"/>
        <c:varyColors val="0"/>
        <c:ser>
          <c:idx val="0"/>
          <c:order val="0"/>
          <c:tx>
            <c:v>MCX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Sheet1!$AH$89:$AH$98</c:f>
              <c:numCache>
                <c:formatCode>General</c:formatCode>
                <c:ptCount val="10"/>
                <c:pt idx="0">
                  <c:v>0</c:v>
                </c:pt>
                <c:pt idx="2">
                  <c:v>6.9410814210341107E-2</c:v>
                </c:pt>
                <c:pt idx="3">
                  <c:v>0.12772432754495691</c:v>
                </c:pt>
                <c:pt idx="4">
                  <c:v>0.27871134175703582</c:v>
                </c:pt>
                <c:pt idx="5">
                  <c:v>0.51278615605892952</c:v>
                </c:pt>
                <c:pt idx="6">
                  <c:v>0.80820512793822574</c:v>
                </c:pt>
                <c:pt idx="7">
                  <c:v>1.3628646724127291</c:v>
                </c:pt>
                <c:pt idx="8">
                  <c:v>2.4214364325639188</c:v>
                </c:pt>
                <c:pt idx="9">
                  <c:v>3.9603337495346946</c:v>
                </c:pt>
              </c:numCache>
            </c:numRef>
          </c:yVal>
          <c:smooth val="0"/>
        </c:ser>
        <c:ser>
          <c:idx val="1"/>
          <c:order val="1"/>
          <c:tx>
            <c:v>TOL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Sheet1!$AJ$89:$AJ$98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MCHO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Sheet1!$AI$89:$AI$98</c:f>
              <c:numCache>
                <c:formatCode>General</c:formatCode>
                <c:ptCount val="10"/>
                <c:pt idx="0">
                  <c:v>0</c:v>
                </c:pt>
                <c:pt idx="2">
                  <c:v>0.19401904259796091</c:v>
                </c:pt>
                <c:pt idx="3">
                  <c:v>0.66388078267478379</c:v>
                </c:pt>
                <c:pt idx="4">
                  <c:v>1.4152688719558142</c:v>
                </c:pt>
                <c:pt idx="5">
                  <c:v>2.3240901298832521</c:v>
                </c:pt>
                <c:pt idx="6">
                  <c:v>3.5698015673164445</c:v>
                </c:pt>
                <c:pt idx="7">
                  <c:v>3.3274256653044176</c:v>
                </c:pt>
                <c:pt idx="8">
                  <c:v>2.5082912364101726</c:v>
                </c:pt>
                <c:pt idx="9">
                  <c:v>1.8201671345486157</c:v>
                </c:pt>
              </c:numCache>
            </c:numRef>
          </c:yVal>
          <c:smooth val="0"/>
        </c:ser>
        <c:ser>
          <c:idx val="3"/>
          <c:order val="3"/>
          <c:tx>
            <c:v>MCHOL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Sheet1!$AK$89:$AK$98</c:f>
              <c:numCache>
                <c:formatCode>General</c:formatCode>
                <c:ptCount val="10"/>
                <c:pt idx="0">
                  <c:v>0</c:v>
                </c:pt>
                <c:pt idx="2">
                  <c:v>2.5969428070941668E-2</c:v>
                </c:pt>
                <c:pt idx="3">
                  <c:v>2.2293277070155406E-2</c:v>
                </c:pt>
                <c:pt idx="4">
                  <c:v>5.6713297120152828E-2</c:v>
                </c:pt>
                <c:pt idx="5">
                  <c:v>5.8528645663061526E-2</c:v>
                </c:pt>
                <c:pt idx="6">
                  <c:v>0.1344695575976573</c:v>
                </c:pt>
                <c:pt idx="7">
                  <c:v>0.23617838770137345</c:v>
                </c:pt>
                <c:pt idx="8">
                  <c:v>0.26439218206749437</c:v>
                </c:pt>
                <c:pt idx="9">
                  <c:v>0.18077283586352919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8608"/>
        <c:axId val="127730048"/>
      </c:scatterChart>
      <c:valAx>
        <c:axId val="127588608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471180555555557"/>
              <c:y val="0.925147453703703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730048"/>
        <c:crosses val="autoZero"/>
        <c:crossBetween val="midCat"/>
        <c:majorUnit val="60"/>
      </c:valAx>
      <c:valAx>
        <c:axId val="127730048"/>
        <c:scaling>
          <c:orientation val="minMax"/>
          <c:max val="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Yield / mmol</a:t>
                </a:r>
              </a:p>
            </c:rich>
          </c:tx>
          <c:layout>
            <c:manualLayout>
              <c:xMode val="edge"/>
              <c:yMode val="edge"/>
              <c:x val="4.1115509259259261E-2"/>
              <c:y val="0.293559953703703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5886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00724389865968"/>
          <c:y val="4.9729707787993488E-2"/>
          <c:w val="0.58967150973626714"/>
          <c:h val="0.7683742515161664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Sheet1!$AM$142:$AM$144</c:f>
              <c:strCache>
                <c:ptCount val="3"/>
                <c:pt idx="0">
                  <c:v>Pd/h-ZSM-5 (30)</c:v>
                </c:pt>
                <c:pt idx="1">
                  <c:v>Pd/c-ZSM-5 (30)</c:v>
                </c:pt>
                <c:pt idx="2">
                  <c:v>Pd/h-ZSM-5 (100)</c:v>
                </c:pt>
              </c:strCache>
            </c:strRef>
          </c:cat>
          <c:val>
            <c:numRef>
              <c:f>Sheet1!$AN$142:$AN$144</c:f>
              <c:numCache>
                <c:formatCode>General</c:formatCode>
                <c:ptCount val="3"/>
                <c:pt idx="0">
                  <c:v>35750</c:v>
                </c:pt>
                <c:pt idx="1">
                  <c:v>17143</c:v>
                </c:pt>
                <c:pt idx="2">
                  <c:v>6383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748352"/>
        <c:axId val="127754240"/>
      </c:barChart>
      <c:barChart>
        <c:barDir val="col"/>
        <c:grouping val="clustered"/>
        <c:varyColors val="0"/>
        <c:ser>
          <c:idx val="1"/>
          <c:order val="1"/>
          <c:tx>
            <c:v>% Selectivity (MCX) at 6h</c:v>
          </c:tx>
          <c:spPr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Sheet1!$AP$142:$AP$144</c:f>
              <c:numCache>
                <c:formatCode>General</c:formatCode>
                <c:ptCount val="3"/>
                <c:pt idx="0">
                  <c:v>98.7</c:v>
                </c:pt>
                <c:pt idx="1">
                  <c:v>66.400000000000006</c:v>
                </c:pt>
                <c:pt idx="2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3"/>
        <c:axId val="127758336"/>
        <c:axId val="127756160"/>
      </c:barChart>
      <c:catAx>
        <c:axId val="127748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754240"/>
        <c:crosses val="autoZero"/>
        <c:auto val="1"/>
        <c:lblAlgn val="ctr"/>
        <c:lblOffset val="100"/>
        <c:noMultiLvlLbl val="0"/>
      </c:catAx>
      <c:valAx>
        <c:axId val="127754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Initial Rate / mmol h</a:t>
                </a:r>
                <a:r>
                  <a:rPr lang="en-GB" sz="14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 g</a:t>
                </a:r>
                <a:r>
                  <a:rPr lang="en-GB" sz="1400" b="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Pd</a:t>
                </a:r>
                <a:r>
                  <a:rPr lang="en-GB" sz="14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6994453777689553E-2"/>
              <c:y val="0.140609298542975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748352"/>
        <c:crosses val="autoZero"/>
        <c:crossBetween val="between"/>
        <c:majorUnit val="10000"/>
      </c:valAx>
      <c:valAx>
        <c:axId val="127756160"/>
        <c:scaling>
          <c:orientation val="minMax"/>
          <c:max val="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% Selectivity to MCX (6h)</a:t>
                </a:r>
              </a:p>
            </c:rich>
          </c:tx>
          <c:layout>
            <c:manualLayout>
              <c:xMode val="edge"/>
              <c:yMode val="edge"/>
              <c:x val="0.93413571806440787"/>
              <c:y val="0.188130034791301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758336"/>
        <c:crosses val="max"/>
        <c:crossBetween val="between"/>
        <c:majorUnit val="20"/>
      </c:valAx>
      <c:catAx>
        <c:axId val="12775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77561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92592592592595"/>
          <c:y val="3.263935185185185E-2"/>
          <c:w val="0.74837893518518517"/>
          <c:h val="0.79963935185185198"/>
        </c:manualLayout>
      </c:layout>
      <c:scatterChart>
        <c:scatterStyle val="lineMarker"/>
        <c:varyColors val="0"/>
        <c:ser>
          <c:idx val="0"/>
          <c:order val="0"/>
          <c:tx>
            <c:v>Pd/h-ZSM-5 (100)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Sheet1!$A$102:$A$111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Sheet1!$C$102:$C$111</c:f>
              <c:numCache>
                <c:formatCode>0</c:formatCode>
                <c:ptCount val="10"/>
                <c:pt idx="0">
                  <c:v>0</c:v>
                </c:pt>
                <c:pt idx="1">
                  <c:v>1.51347970570914</c:v>
                </c:pt>
                <c:pt idx="2">
                  <c:v>5.5497696550352966</c:v>
                </c:pt>
                <c:pt idx="3">
                  <c:v>9.6953974869787523</c:v>
                </c:pt>
                <c:pt idx="4">
                  <c:v>17.813413727043333</c:v>
                </c:pt>
                <c:pt idx="5">
                  <c:v>26.675562544870285</c:v>
                </c:pt>
                <c:pt idx="6">
                  <c:v>35.147855281659957</c:v>
                </c:pt>
                <c:pt idx="7">
                  <c:v>50.439417859498434</c:v>
                </c:pt>
                <c:pt idx="8">
                  <c:v>69.516542329259096</c:v>
                </c:pt>
                <c:pt idx="9">
                  <c:v>78.33006227727904</c:v>
                </c:pt>
              </c:numCache>
            </c:numRef>
          </c:yVal>
          <c:smooth val="0"/>
        </c:ser>
        <c:ser>
          <c:idx val="1"/>
          <c:order val="1"/>
          <c:tx>
            <c:v>Pd/h-ZSM-5 (30)</c:v>
          </c:tx>
          <c:spPr>
            <a:ln w="28575">
              <a:noFill/>
            </a:ln>
          </c:spPr>
          <c:marker>
            <c:symbol val="circle"/>
            <c:size val="8"/>
            <c:spPr>
              <a:ln>
                <a:noFill/>
              </a:ln>
            </c:spPr>
          </c:marker>
          <c:xVal>
            <c:numRef>
              <c:f>Sheet1!$P$102:$P$111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Sheet1!$R$102:$R$111</c:f>
              <c:numCache>
                <c:formatCode>0</c:formatCode>
                <c:ptCount val="10"/>
                <c:pt idx="0">
                  <c:v>0</c:v>
                </c:pt>
                <c:pt idx="1">
                  <c:v>0.74628601495327729</c:v>
                </c:pt>
                <c:pt idx="2">
                  <c:v>24.052264508725411</c:v>
                </c:pt>
                <c:pt idx="3">
                  <c:v>47.328773841487468</c:v>
                </c:pt>
                <c:pt idx="4">
                  <c:v>76.373989925600696</c:v>
                </c:pt>
                <c:pt idx="5">
                  <c:v>94.458676539795832</c:v>
                </c:pt>
                <c:pt idx="6">
                  <c:v>99.26863546515267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Pd/c-ZSM-5 (30)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Sheet1!$AE$102:$AE$111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Sheet1!$AG$102:$AG$111</c:f>
              <c:numCache>
                <c:formatCode>0</c:formatCode>
                <c:ptCount val="10"/>
                <c:pt idx="0">
                  <c:v>0</c:v>
                </c:pt>
                <c:pt idx="1">
                  <c:v>10.004953696326604</c:v>
                </c:pt>
                <c:pt idx="2">
                  <c:v>15.227982696260401</c:v>
                </c:pt>
                <c:pt idx="3">
                  <c:v>22.123101772071728</c:v>
                </c:pt>
                <c:pt idx="4">
                  <c:v>39.27319137638306</c:v>
                </c:pt>
                <c:pt idx="5">
                  <c:v>60.016343499597625</c:v>
                </c:pt>
                <c:pt idx="6">
                  <c:v>79.69200681096649</c:v>
                </c:pt>
                <c:pt idx="7">
                  <c:v>94.395969909263371</c:v>
                </c:pt>
                <c:pt idx="8">
                  <c:v>98.802529821502958</c:v>
                </c:pt>
                <c:pt idx="9">
                  <c:v>99.317570728602362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84448"/>
        <c:axId val="129372160"/>
      </c:scatterChart>
      <c:valAx>
        <c:axId val="127784448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849650855922365"/>
              <c:y val="0.925147520177726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9372160"/>
        <c:crosses val="autoZero"/>
        <c:crossBetween val="midCat"/>
        <c:majorUnit val="60"/>
      </c:valAx>
      <c:valAx>
        <c:axId val="12937216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% Conversion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78444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58042991383358178"/>
          <c:y val="0.64000660230166051"/>
          <c:w val="0.36295918573353469"/>
          <c:h val="0.17586501861915985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00724389865968"/>
          <c:y val="4.9729707787993488E-2"/>
          <c:w val="0.58967150973626714"/>
          <c:h val="0.76837425151616645"/>
        </c:manualLayout>
      </c:layout>
      <c:barChart>
        <c:barDir val="col"/>
        <c:grouping val="clustered"/>
        <c:varyColors val="0"/>
        <c:ser>
          <c:idx val="0"/>
          <c:order val="0"/>
          <c:tx>
            <c:v>Initial Rate</c:v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Sheet1!$AM$142:$AM$144</c:f>
              <c:strCache>
                <c:ptCount val="3"/>
                <c:pt idx="0">
                  <c:v>Pd/h-ZSM-5 (30)</c:v>
                </c:pt>
                <c:pt idx="1">
                  <c:v>Pd/c-ZSM-5 (30)</c:v>
                </c:pt>
                <c:pt idx="2">
                  <c:v>Pd/h-ZSM-5 (100)</c:v>
                </c:pt>
              </c:strCache>
            </c:strRef>
          </c:cat>
          <c:val>
            <c:numRef>
              <c:f>Sheet1!$AN$142:$AN$144</c:f>
              <c:numCache>
                <c:formatCode>General</c:formatCode>
                <c:ptCount val="3"/>
                <c:pt idx="0">
                  <c:v>35750</c:v>
                </c:pt>
                <c:pt idx="1">
                  <c:v>17143</c:v>
                </c:pt>
                <c:pt idx="2">
                  <c:v>6383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86368"/>
        <c:axId val="129387904"/>
      </c:barChart>
      <c:barChart>
        <c:barDir val="col"/>
        <c:grouping val="clustered"/>
        <c:varyColors val="0"/>
        <c:ser>
          <c:idx val="1"/>
          <c:order val="1"/>
          <c:tx>
            <c:v>% Selectivity (MCX) at 6h</c:v>
          </c:tx>
          <c:spPr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Sheet1!$AP$142:$AP$144</c:f>
              <c:numCache>
                <c:formatCode>General</c:formatCode>
                <c:ptCount val="3"/>
                <c:pt idx="0">
                  <c:v>98.7</c:v>
                </c:pt>
                <c:pt idx="1">
                  <c:v>66.400000000000006</c:v>
                </c:pt>
                <c:pt idx="2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3"/>
        <c:axId val="129400192"/>
        <c:axId val="129398272"/>
      </c:barChart>
      <c:catAx>
        <c:axId val="129386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9387904"/>
        <c:crosses val="autoZero"/>
        <c:auto val="1"/>
        <c:lblAlgn val="ctr"/>
        <c:lblOffset val="100"/>
        <c:noMultiLvlLbl val="0"/>
      </c:catAx>
      <c:valAx>
        <c:axId val="129387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Initial Rate / mmol h</a:t>
                </a:r>
                <a:r>
                  <a:rPr lang="en-GB" sz="14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 g</a:t>
                </a:r>
                <a:r>
                  <a:rPr lang="en-GB" sz="1400" b="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Pd</a:t>
                </a:r>
                <a:r>
                  <a:rPr lang="en-GB" sz="14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5.04343256438122E-2"/>
              <c:y val="0.140609391829477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9386368"/>
        <c:crosses val="autoZero"/>
        <c:crossBetween val="between"/>
        <c:majorUnit val="10000"/>
      </c:valAx>
      <c:valAx>
        <c:axId val="129398272"/>
        <c:scaling>
          <c:orientation val="minMax"/>
          <c:max val="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% Selectivity to MCX (6h)</a:t>
                </a:r>
              </a:p>
            </c:rich>
          </c:tx>
          <c:layout>
            <c:manualLayout>
              <c:xMode val="edge"/>
              <c:yMode val="edge"/>
              <c:x val="0.92135040534878854"/>
              <c:y val="0.204315100600649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9400192"/>
        <c:crosses val="max"/>
        <c:crossBetween val="between"/>
        <c:majorUnit val="20"/>
      </c:valAx>
      <c:catAx>
        <c:axId val="12940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293982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92592592592595"/>
          <c:y val="3.263935185185185E-2"/>
          <c:w val="0.74837893518518517"/>
          <c:h val="0.79963935185185198"/>
        </c:manualLayout>
      </c:layout>
      <c:scatterChart>
        <c:scatterStyle val="lineMarker"/>
        <c:varyColors val="0"/>
        <c:ser>
          <c:idx val="0"/>
          <c:order val="0"/>
          <c:tx>
            <c:v>MCX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Sheet1!$D$89:$D$98</c:f>
              <c:numCache>
                <c:formatCode>General</c:formatCode>
                <c:ptCount val="10"/>
                <c:pt idx="0">
                  <c:v>0</c:v>
                </c:pt>
                <c:pt idx="2">
                  <c:v>1.0068028109770689E-2</c:v>
                </c:pt>
                <c:pt idx="3">
                  <c:v>1.6383365732718525E-2</c:v>
                </c:pt>
                <c:pt idx="4">
                  <c:v>3.6115425934752976E-2</c:v>
                </c:pt>
                <c:pt idx="5">
                  <c:v>7.1600957608216498E-2</c:v>
                </c:pt>
                <c:pt idx="6">
                  <c:v>9.3473361853460418E-2</c:v>
                </c:pt>
                <c:pt idx="7">
                  <c:v>0.14517518577678085</c:v>
                </c:pt>
                <c:pt idx="8">
                  <c:v>0.21525734495296353</c:v>
                </c:pt>
                <c:pt idx="9">
                  <c:v>0.34772648286724533</c:v>
                </c:pt>
              </c:numCache>
            </c:numRef>
          </c:yVal>
          <c:smooth val="0"/>
        </c:ser>
        <c:ser>
          <c:idx val="1"/>
          <c:order val="1"/>
          <c:tx>
            <c:v>TOL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Sheet1!$F$89:$F$98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MCHO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Sheet1!$E$89:$E$98</c:f>
              <c:numCache>
                <c:formatCode>General</c:formatCode>
                <c:ptCount val="10"/>
                <c:pt idx="0">
                  <c:v>0</c:v>
                </c:pt>
                <c:pt idx="2">
                  <c:v>0.14273558189186927</c:v>
                </c:pt>
                <c:pt idx="3">
                  <c:v>0.42637316359579464</c:v>
                </c:pt>
                <c:pt idx="4">
                  <c:v>0.73628403902663164</c:v>
                </c:pt>
                <c:pt idx="5">
                  <c:v>1.1383114798694585</c:v>
                </c:pt>
                <c:pt idx="6">
                  <c:v>1.4442124962681127</c:v>
                </c:pt>
                <c:pt idx="7">
                  <c:v>2.008012779178947</c:v>
                </c:pt>
                <c:pt idx="8">
                  <c:v>2.3987111338870668</c:v>
                </c:pt>
                <c:pt idx="9">
                  <c:v>2.4152534546409452</c:v>
                </c:pt>
              </c:numCache>
            </c:numRef>
          </c:yVal>
          <c:smooth val="0"/>
        </c:ser>
        <c:ser>
          <c:idx val="3"/>
          <c:order val="3"/>
          <c:tx>
            <c:v>MCHOL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Sheet1!$G$89:$G$98</c:f>
              <c:numCache>
                <c:formatCode>General</c:formatCode>
                <c:ptCount val="10"/>
                <c:pt idx="0">
                  <c:v>0</c:v>
                </c:pt>
                <c:pt idx="2">
                  <c:v>1.3251131585947273E-2</c:v>
                </c:pt>
                <c:pt idx="3">
                  <c:v>2.426787559199331E-2</c:v>
                </c:pt>
                <c:pt idx="4">
                  <c:v>4.7731447759931558E-2</c:v>
                </c:pt>
                <c:pt idx="5">
                  <c:v>0.1014450233125828</c:v>
                </c:pt>
                <c:pt idx="6">
                  <c:v>0.13759376699776804</c:v>
                </c:pt>
                <c:pt idx="7">
                  <c:v>0.25927524239955885</c:v>
                </c:pt>
                <c:pt idx="8">
                  <c:v>0.62967627538589988</c:v>
                </c:pt>
                <c:pt idx="9">
                  <c:v>1.0170943693999202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26560"/>
        <c:axId val="129428480"/>
      </c:scatterChart>
      <c:valAx>
        <c:axId val="129426560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471180555555557"/>
              <c:y val="0.925147453703703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9428480"/>
        <c:crosses val="autoZero"/>
        <c:crossBetween val="midCat"/>
        <c:majorUnit val="60"/>
      </c:valAx>
      <c:valAx>
        <c:axId val="129428480"/>
        <c:scaling>
          <c:orientation val="minMax"/>
          <c:max val="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Yield / mmol</a:t>
                </a:r>
              </a:p>
            </c:rich>
          </c:tx>
          <c:layout>
            <c:manualLayout>
              <c:xMode val="edge"/>
              <c:yMode val="edge"/>
              <c:x val="2.6416435185185182E-2"/>
              <c:y val="0.293559953703703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9426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571907072536233"/>
          <c:y val="2.3262499999999998E-2"/>
          <c:w val="0.31258274686905146"/>
          <c:h val="0.24361944444444444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92592592592595"/>
          <c:y val="3.263935185185185E-2"/>
          <c:w val="0.74837893518518517"/>
          <c:h val="0.79963935185185198"/>
        </c:manualLayout>
      </c:layout>
      <c:scatterChart>
        <c:scatterStyle val="lineMarker"/>
        <c:varyColors val="0"/>
        <c:ser>
          <c:idx val="0"/>
          <c:order val="0"/>
          <c:tx>
            <c:v>MCX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Sheet1!$S$89:$S$98</c:f>
              <c:numCache>
                <c:formatCode>General</c:formatCode>
                <c:ptCount val="10"/>
                <c:pt idx="0">
                  <c:v>0</c:v>
                </c:pt>
                <c:pt idx="2">
                  <c:v>0.17683463365692167</c:v>
                </c:pt>
                <c:pt idx="3">
                  <c:v>0.37212281657200597</c:v>
                </c:pt>
                <c:pt idx="4">
                  <c:v>0.75613251022247718</c:v>
                </c:pt>
                <c:pt idx="5">
                  <c:v>1.7390195779133952</c:v>
                </c:pt>
                <c:pt idx="6">
                  <c:v>2.4910310035343599</c:v>
                </c:pt>
                <c:pt idx="7">
                  <c:v>4.3705070225974785</c:v>
                </c:pt>
                <c:pt idx="8">
                  <c:v>5.4571732239165778</c:v>
                </c:pt>
                <c:pt idx="9">
                  <c:v>5.9290069474206915</c:v>
                </c:pt>
              </c:numCache>
            </c:numRef>
          </c:yVal>
          <c:smooth val="0"/>
        </c:ser>
        <c:ser>
          <c:idx val="1"/>
          <c:order val="1"/>
          <c:tx>
            <c:v>TOL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Sheet1!$U$89:$U$98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MCHO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Sheet1!$T$89:$T$98</c:f>
              <c:numCache>
                <c:formatCode>General</c:formatCode>
                <c:ptCount val="10"/>
                <c:pt idx="0">
                  <c:v>0</c:v>
                </c:pt>
                <c:pt idx="2">
                  <c:v>1.1334052877431955</c:v>
                </c:pt>
                <c:pt idx="3">
                  <c:v>2.1416610258622719</c:v>
                </c:pt>
                <c:pt idx="4">
                  <c:v>3.255173223581421</c:v>
                </c:pt>
                <c:pt idx="5">
                  <c:v>3.3848775802115822</c:v>
                </c:pt>
                <c:pt idx="6">
                  <c:v>2.9687239989141307</c:v>
                </c:pt>
                <c:pt idx="7">
                  <c:v>1.4143604635339655</c:v>
                </c:pt>
                <c:pt idx="8">
                  <c:v>0.31752593507554888</c:v>
                </c:pt>
                <c:pt idx="9">
                  <c:v>6.305797847382931E-2</c:v>
                </c:pt>
              </c:numCache>
            </c:numRef>
          </c:yVal>
          <c:smooth val="0"/>
        </c:ser>
        <c:ser>
          <c:idx val="3"/>
          <c:order val="3"/>
          <c:tx>
            <c:v>MCHOL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Sheet1!$V$89:$V$98</c:f>
              <c:numCache>
                <c:formatCode>General</c:formatCode>
                <c:ptCount val="10"/>
                <c:pt idx="0">
                  <c:v>0</c:v>
                </c:pt>
                <c:pt idx="2">
                  <c:v>2.7085672661137615E-2</c:v>
                </c:pt>
                <c:pt idx="3">
                  <c:v>5.5613243517996701E-2</c:v>
                </c:pt>
                <c:pt idx="4">
                  <c:v>8.6577508313264467E-2</c:v>
                </c:pt>
                <c:pt idx="5">
                  <c:v>0.13757292728119125</c:v>
                </c:pt>
                <c:pt idx="6">
                  <c:v>0.10924588425414794</c:v>
                </c:pt>
                <c:pt idx="7">
                  <c:v>0.10659252612369388</c:v>
                </c:pt>
                <c:pt idx="8">
                  <c:v>3.9152550442830759E-2</c:v>
                </c:pt>
                <c:pt idx="9">
                  <c:v>1.806227386395538E-2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51520"/>
        <c:axId val="129453440"/>
      </c:scatterChart>
      <c:valAx>
        <c:axId val="129451520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471180555555557"/>
              <c:y val="0.925147453703703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9453440"/>
        <c:crosses val="autoZero"/>
        <c:crossBetween val="midCat"/>
        <c:majorUnit val="60"/>
      </c:valAx>
      <c:valAx>
        <c:axId val="129453440"/>
        <c:scaling>
          <c:orientation val="minMax"/>
          <c:max val="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Yield / mmol</a:t>
                </a:r>
              </a:p>
            </c:rich>
          </c:tx>
          <c:layout>
            <c:manualLayout>
              <c:xMode val="edge"/>
              <c:yMode val="edge"/>
              <c:x val="4.1115509259259261E-2"/>
              <c:y val="0.293559953703703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94515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408941561848"/>
          <c:y val="2.6759722222222223E-2"/>
          <c:w val="0.74837893518518517"/>
          <c:h val="0.79963935185185198"/>
        </c:manualLayout>
      </c:layout>
      <c:scatterChart>
        <c:scatterStyle val="lineMarker"/>
        <c:varyColors val="0"/>
        <c:ser>
          <c:idx val="0"/>
          <c:order val="0"/>
          <c:tx>
            <c:v>MCX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Sheet1!$AH$89:$AH$98</c:f>
              <c:numCache>
                <c:formatCode>General</c:formatCode>
                <c:ptCount val="10"/>
                <c:pt idx="0">
                  <c:v>0</c:v>
                </c:pt>
                <c:pt idx="2">
                  <c:v>6.9410814210341107E-2</c:v>
                </c:pt>
                <c:pt idx="3">
                  <c:v>0.12772432754495691</c:v>
                </c:pt>
                <c:pt idx="4">
                  <c:v>0.27871134175703582</c:v>
                </c:pt>
                <c:pt idx="5">
                  <c:v>0.51278615605892952</c:v>
                </c:pt>
                <c:pt idx="6">
                  <c:v>0.80820512793822574</c:v>
                </c:pt>
                <c:pt idx="7">
                  <c:v>1.3628646724127291</c:v>
                </c:pt>
                <c:pt idx="8">
                  <c:v>2.4214364325639188</c:v>
                </c:pt>
                <c:pt idx="9">
                  <c:v>3.9603337495346946</c:v>
                </c:pt>
              </c:numCache>
            </c:numRef>
          </c:yVal>
          <c:smooth val="0"/>
        </c:ser>
        <c:ser>
          <c:idx val="1"/>
          <c:order val="1"/>
          <c:tx>
            <c:v>TOL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Sheet1!$AJ$89:$AJ$98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MCHO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Sheet1!$AI$89:$AI$98</c:f>
              <c:numCache>
                <c:formatCode>General</c:formatCode>
                <c:ptCount val="10"/>
                <c:pt idx="0">
                  <c:v>0</c:v>
                </c:pt>
                <c:pt idx="2">
                  <c:v>0.19401904259796091</c:v>
                </c:pt>
                <c:pt idx="3">
                  <c:v>0.66388078267478379</c:v>
                </c:pt>
                <c:pt idx="4">
                  <c:v>1.4152688719558142</c:v>
                </c:pt>
                <c:pt idx="5">
                  <c:v>2.3240901298832521</c:v>
                </c:pt>
                <c:pt idx="6">
                  <c:v>3.5698015673164445</c:v>
                </c:pt>
                <c:pt idx="7">
                  <c:v>3.3274256653044176</c:v>
                </c:pt>
                <c:pt idx="8">
                  <c:v>2.5082912364101726</c:v>
                </c:pt>
                <c:pt idx="9">
                  <c:v>1.8201671345486157</c:v>
                </c:pt>
              </c:numCache>
            </c:numRef>
          </c:yVal>
          <c:smooth val="0"/>
        </c:ser>
        <c:ser>
          <c:idx val="3"/>
          <c:order val="3"/>
          <c:tx>
            <c:v>MCHOL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Sheet1!$AK$89:$AK$98</c:f>
              <c:numCache>
                <c:formatCode>General</c:formatCode>
                <c:ptCount val="10"/>
                <c:pt idx="0">
                  <c:v>0</c:v>
                </c:pt>
                <c:pt idx="2">
                  <c:v>2.5969428070941668E-2</c:v>
                </c:pt>
                <c:pt idx="3">
                  <c:v>2.2293277070155406E-2</c:v>
                </c:pt>
                <c:pt idx="4">
                  <c:v>5.6713297120152828E-2</c:v>
                </c:pt>
                <c:pt idx="5">
                  <c:v>5.8528645663061526E-2</c:v>
                </c:pt>
                <c:pt idx="6">
                  <c:v>0.1344695575976573</c:v>
                </c:pt>
                <c:pt idx="7">
                  <c:v>0.23617838770137345</c:v>
                </c:pt>
                <c:pt idx="8">
                  <c:v>0.26439218206749437</c:v>
                </c:pt>
                <c:pt idx="9">
                  <c:v>0.18077283586352919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96192"/>
        <c:axId val="129498112"/>
      </c:scatterChart>
      <c:valAx>
        <c:axId val="129496192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471180555555557"/>
              <c:y val="0.925147453703703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9498112"/>
        <c:crosses val="autoZero"/>
        <c:crossBetween val="midCat"/>
        <c:majorUnit val="60"/>
      </c:valAx>
      <c:valAx>
        <c:axId val="129498112"/>
        <c:scaling>
          <c:orientation val="minMax"/>
          <c:max val="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Yield / mmol</a:t>
                </a:r>
              </a:p>
            </c:rich>
          </c:tx>
          <c:layout>
            <c:manualLayout>
              <c:xMode val="edge"/>
              <c:yMode val="edge"/>
              <c:x val="4.1115509259259261E-2"/>
              <c:y val="0.293559953703703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94961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92592592592595"/>
          <c:y val="3.263935185185185E-2"/>
          <c:w val="0.74837893518518517"/>
          <c:h val="0.79963935185185198"/>
        </c:manualLayout>
      </c:layout>
      <c:scatterChart>
        <c:scatterStyle val="lineMarker"/>
        <c:varyColors val="0"/>
        <c:ser>
          <c:idx val="0"/>
          <c:order val="0"/>
          <c:tx>
            <c:v>MCX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Sheet1!$D$89:$D$98</c:f>
              <c:numCache>
                <c:formatCode>General</c:formatCode>
                <c:ptCount val="10"/>
                <c:pt idx="0">
                  <c:v>0</c:v>
                </c:pt>
                <c:pt idx="2">
                  <c:v>1.0068028109770689E-2</c:v>
                </c:pt>
                <c:pt idx="3">
                  <c:v>1.6383365732718525E-2</c:v>
                </c:pt>
                <c:pt idx="4">
                  <c:v>3.6115425934752976E-2</c:v>
                </c:pt>
                <c:pt idx="5">
                  <c:v>7.1600957608216498E-2</c:v>
                </c:pt>
                <c:pt idx="6">
                  <c:v>9.3473361853460418E-2</c:v>
                </c:pt>
                <c:pt idx="7">
                  <c:v>0.14517518577678085</c:v>
                </c:pt>
                <c:pt idx="8">
                  <c:v>0.21525734495296353</c:v>
                </c:pt>
                <c:pt idx="9">
                  <c:v>0.34772648286724533</c:v>
                </c:pt>
              </c:numCache>
            </c:numRef>
          </c:yVal>
          <c:smooth val="0"/>
        </c:ser>
        <c:ser>
          <c:idx val="1"/>
          <c:order val="1"/>
          <c:tx>
            <c:v>TOL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Sheet1!$F$89:$F$98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MCHO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Sheet1!$E$89:$E$98</c:f>
              <c:numCache>
                <c:formatCode>General</c:formatCode>
                <c:ptCount val="10"/>
                <c:pt idx="0">
                  <c:v>0</c:v>
                </c:pt>
                <c:pt idx="2">
                  <c:v>0.14273558189186927</c:v>
                </c:pt>
                <c:pt idx="3">
                  <c:v>0.42637316359579464</c:v>
                </c:pt>
                <c:pt idx="4">
                  <c:v>0.73628403902663164</c:v>
                </c:pt>
                <c:pt idx="5">
                  <c:v>1.1383114798694585</c:v>
                </c:pt>
                <c:pt idx="6">
                  <c:v>1.4442124962681127</c:v>
                </c:pt>
                <c:pt idx="7">
                  <c:v>2.008012779178947</c:v>
                </c:pt>
                <c:pt idx="8">
                  <c:v>2.3987111338870668</c:v>
                </c:pt>
                <c:pt idx="9">
                  <c:v>2.4152534546409452</c:v>
                </c:pt>
              </c:numCache>
            </c:numRef>
          </c:yVal>
          <c:smooth val="0"/>
        </c:ser>
        <c:ser>
          <c:idx val="3"/>
          <c:order val="3"/>
          <c:tx>
            <c:v>MCHOL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Sheet1!$G$89:$G$98</c:f>
              <c:numCache>
                <c:formatCode>General</c:formatCode>
                <c:ptCount val="10"/>
                <c:pt idx="0">
                  <c:v>0</c:v>
                </c:pt>
                <c:pt idx="2">
                  <c:v>1.3251131585947273E-2</c:v>
                </c:pt>
                <c:pt idx="3">
                  <c:v>2.426787559199331E-2</c:v>
                </c:pt>
                <c:pt idx="4">
                  <c:v>4.7731447759931558E-2</c:v>
                </c:pt>
                <c:pt idx="5">
                  <c:v>0.1014450233125828</c:v>
                </c:pt>
                <c:pt idx="6">
                  <c:v>0.13759376699776804</c:v>
                </c:pt>
                <c:pt idx="7">
                  <c:v>0.25927524239955885</c:v>
                </c:pt>
                <c:pt idx="8">
                  <c:v>0.62967627538589988</c:v>
                </c:pt>
                <c:pt idx="9">
                  <c:v>1.0170943693999202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75808"/>
        <c:axId val="126377984"/>
      </c:scatterChart>
      <c:valAx>
        <c:axId val="126375808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471180555555557"/>
              <c:y val="0.925147453703703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377984"/>
        <c:crosses val="autoZero"/>
        <c:crossBetween val="midCat"/>
        <c:majorUnit val="60"/>
      </c:valAx>
      <c:valAx>
        <c:axId val="126377984"/>
        <c:scaling>
          <c:orientation val="minMax"/>
          <c:max val="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Yield / mmol</a:t>
                </a:r>
              </a:p>
            </c:rich>
          </c:tx>
          <c:layout>
            <c:manualLayout>
              <c:xMode val="edge"/>
              <c:yMode val="edge"/>
              <c:x val="2.6416435185185182E-2"/>
              <c:y val="0.293559953703703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375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571907072536233"/>
          <c:y val="2.3262499999999998E-2"/>
          <c:w val="0.31258274686905146"/>
          <c:h val="0.24361944444444444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9566238249076"/>
          <c:y val="3.263935185185185E-2"/>
          <c:w val="0.51396305542784149"/>
          <c:h val="0.79963935185185198"/>
        </c:manualLayout>
      </c:layout>
      <c:scatterChart>
        <c:scatterStyle val="lineMarker"/>
        <c:varyColors val="0"/>
        <c:ser>
          <c:idx val="0"/>
          <c:order val="0"/>
          <c:tx>
            <c:v>Methylcyclohexane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Sheet1!$D$114:$D$123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6.0630777618958911</c:v>
                </c:pt>
                <c:pt idx="3">
                  <c:v>3.5080320343231706</c:v>
                </c:pt>
                <c:pt idx="4">
                  <c:v>4.403617199956118</c:v>
                </c:pt>
                <c:pt idx="5">
                  <c:v>5.4600640747541034</c:v>
                </c:pt>
                <c:pt idx="6">
                  <c:v>5.5795677600270279</c:v>
                </c:pt>
                <c:pt idx="7">
                  <c:v>6.0177160561106415</c:v>
                </c:pt>
                <c:pt idx="8">
                  <c:v>6.6362799031095809</c:v>
                </c:pt>
                <c:pt idx="9">
                  <c:v>9.1989324715594325</c:v>
                </c:pt>
              </c:numCache>
            </c:numRef>
          </c:yVal>
          <c:smooth val="0"/>
        </c:ser>
        <c:ser>
          <c:idx val="1"/>
          <c:order val="1"/>
          <c:tx>
            <c:v>Toluene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Sheet1!$F$114:$F$123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Methylcyclohexanone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Sheet1!$E$114:$E$123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85.956944395099953</c:v>
                </c:pt>
                <c:pt idx="3">
                  <c:v>91.295692281513382</c:v>
                </c:pt>
                <c:pt idx="4">
                  <c:v>89.776403694323861</c:v>
                </c:pt>
                <c:pt idx="5">
                  <c:v>86.804057162528565</c:v>
                </c:pt>
                <c:pt idx="6">
                  <c:v>86.207250098038529</c:v>
                </c:pt>
                <c:pt idx="7">
                  <c:v>83.234959731480146</c:v>
                </c:pt>
                <c:pt idx="8">
                  <c:v>73.951104872441562</c:v>
                </c:pt>
                <c:pt idx="9">
                  <c:v>63.894338008833671</c:v>
                </c:pt>
              </c:numCache>
            </c:numRef>
          </c:yVal>
          <c:smooth val="0"/>
        </c:ser>
        <c:ser>
          <c:idx val="3"/>
          <c:order val="3"/>
          <c:tx>
            <c:v>Methylcyclohexanol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Sheet1!$G$114:$G$123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7.9799778430041588</c:v>
                </c:pt>
                <c:pt idx="3">
                  <c:v>5.1962756841634459</c:v>
                </c:pt>
                <c:pt idx="4">
                  <c:v>5.8199791057200283</c:v>
                </c:pt>
                <c:pt idx="5">
                  <c:v>7.7358787627173315</c:v>
                </c:pt>
                <c:pt idx="6">
                  <c:v>8.2131821419344444</c:v>
                </c:pt>
                <c:pt idx="7">
                  <c:v>10.747324212409223</c:v>
                </c:pt>
                <c:pt idx="8">
                  <c:v>19.412615224448864</c:v>
                </c:pt>
                <c:pt idx="9">
                  <c:v>26.906729519606888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88480"/>
        <c:axId val="126394752"/>
      </c:scatterChart>
      <c:valAx>
        <c:axId val="126388480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6297387727631483"/>
              <c:y val="0.919267824074074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394752"/>
        <c:crosses val="autoZero"/>
        <c:crossBetween val="midCat"/>
        <c:majorUnit val="60"/>
      </c:valAx>
      <c:valAx>
        <c:axId val="1263947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% Selectivity</a:t>
                </a:r>
              </a:p>
            </c:rich>
          </c:tx>
          <c:layout>
            <c:manualLayout>
              <c:xMode val="edge"/>
              <c:yMode val="edge"/>
              <c:x val="1.4657175925925928E-2"/>
              <c:y val="0.287680324074074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388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560607202382382"/>
          <c:y val="0.3231236111111111"/>
          <c:w val="0.3243528048909593"/>
          <c:h val="0.24361944444444444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41834957964358427"/>
                  <c:y val="-0.13776572144490917"/>
                </c:manualLayout>
              </c:layout>
              <c:numFmt formatCode="General" sourceLinked="0"/>
            </c:trendlineLbl>
          </c:trendline>
          <c:xVal>
            <c:numRef>
              <c:f>Sheet1!$A$89:$A$93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</c:numCache>
            </c:numRef>
          </c:xVal>
          <c:yVal>
            <c:numRef>
              <c:f>Sheet1!$C$89:$C$93</c:f>
              <c:numCache>
                <c:formatCode>General</c:formatCode>
                <c:ptCount val="5"/>
                <c:pt idx="0">
                  <c:v>5.7105178416387057</c:v>
                </c:pt>
                <c:pt idx="1">
                  <c:v>5.6240903130146043</c:v>
                </c:pt>
                <c:pt idx="2">
                  <c:v>5.3935972553180642</c:v>
                </c:pt>
                <c:pt idx="3">
                  <c:v>5.1568604383269934</c:v>
                </c:pt>
                <c:pt idx="4">
                  <c:v>4.693279672550978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03712"/>
        <c:axId val="126405248"/>
      </c:scatterChart>
      <c:valAx>
        <c:axId val="1264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405248"/>
        <c:crosses val="autoZero"/>
        <c:crossBetween val="midCat"/>
      </c:valAx>
      <c:valAx>
        <c:axId val="126405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64037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9566238249076"/>
          <c:y val="3.263935185185185E-2"/>
          <c:w val="0.51396305542784149"/>
          <c:h val="0.79963935185185198"/>
        </c:manualLayout>
      </c:layout>
      <c:scatterChart>
        <c:scatterStyle val="lineMarker"/>
        <c:varyColors val="0"/>
        <c:ser>
          <c:idx val="0"/>
          <c:order val="0"/>
          <c:tx>
            <c:v>Methylcyclohexane</c:v>
          </c:tx>
          <c:spPr>
            <a:ln w="28575">
              <a:noFill/>
            </a:ln>
          </c:spPr>
          <c:xVal>
            <c:numRef>
              <c:f>[1]Sheet1!$A$89:$A$98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[1]Sheet1!$D$114:$D$123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13.223005260813242</c:v>
                </c:pt>
                <c:pt idx="3">
                  <c:v>14.482884666076796</c:v>
                </c:pt>
                <c:pt idx="4">
                  <c:v>18.451782677727614</c:v>
                </c:pt>
                <c:pt idx="5">
                  <c:v>0</c:v>
                </c:pt>
                <c:pt idx="6">
                  <c:v>44.730303589685363</c:v>
                </c:pt>
                <c:pt idx="7">
                  <c:v>74.183767920110739</c:v>
                </c:pt>
                <c:pt idx="8">
                  <c:v>92.829556082614602</c:v>
                </c:pt>
                <c:pt idx="9">
                  <c:v>98.650273951921605</c:v>
                </c:pt>
              </c:numCache>
            </c:numRef>
          </c:yVal>
          <c:smooth val="0"/>
        </c:ser>
        <c:ser>
          <c:idx val="1"/>
          <c:order val="1"/>
          <c:tx>
            <c:v>Toluene</c:v>
          </c:tx>
          <c:spPr>
            <a:ln w="28575">
              <a:noFill/>
            </a:ln>
          </c:spPr>
          <c:xVal>
            <c:numRef>
              <c:f>[1]Sheet1!$A$89:$A$98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[1]Sheet1!$F$114:$F$123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Methylcyclohexanone</c:v>
          </c:tx>
          <c:spPr>
            <a:ln w="28575">
              <a:noFill/>
            </a:ln>
          </c:spPr>
          <c:xVal>
            <c:numRef>
              <c:f>[1]Sheet1!$A$89:$A$98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[1]Sheet1!$E$114:$E$123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84.751633616852843</c:v>
                </c:pt>
                <c:pt idx="3">
                  <c:v>83.352668124807408</c:v>
                </c:pt>
                <c:pt idx="4">
                  <c:v>79.435480008933652</c:v>
                </c:pt>
                <c:pt idx="5">
                  <c:v>0</c:v>
                </c:pt>
                <c:pt idx="6">
                  <c:v>53.308018068423927</c:v>
                </c:pt>
                <c:pt idx="7">
                  <c:v>24.006960254196404</c:v>
                </c:pt>
                <c:pt idx="8">
                  <c:v>6.3833452316743529</c:v>
                </c:pt>
                <c:pt idx="9">
                  <c:v>1.0491954059868045</c:v>
                </c:pt>
              </c:numCache>
            </c:numRef>
          </c:yVal>
          <c:smooth val="0"/>
        </c:ser>
        <c:ser>
          <c:idx val="3"/>
          <c:order val="3"/>
          <c:tx>
            <c:v>Methylcyclohexanol</c:v>
          </c:tx>
          <c:spPr>
            <a:ln w="28575">
              <a:noFill/>
            </a:ln>
          </c:spPr>
          <c:xVal>
            <c:numRef>
              <c:f>[1]Sheet1!$A$89:$A$98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[1]Sheet1!$G$114:$G$123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2.0253611223339063</c:v>
                </c:pt>
                <c:pt idx="3">
                  <c:v>2.1644472091157998</c:v>
                </c:pt>
                <c:pt idx="4">
                  <c:v>2.1127373133387373</c:v>
                </c:pt>
                <c:pt idx="5">
                  <c:v>0</c:v>
                </c:pt>
                <c:pt idx="6">
                  <c:v>1.9616783418907224</c:v>
                </c:pt>
                <c:pt idx="7">
                  <c:v>1.8092718256928695</c:v>
                </c:pt>
                <c:pt idx="8">
                  <c:v>0.78709868571103936</c:v>
                </c:pt>
                <c:pt idx="9">
                  <c:v>0.30053064209158892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78848"/>
        <c:axId val="126880768"/>
      </c:scatterChart>
      <c:valAx>
        <c:axId val="126878848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6297387727631483"/>
              <c:y val="0.919267824074074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880768"/>
        <c:crosses val="autoZero"/>
        <c:crossBetween val="midCat"/>
        <c:majorUnit val="60"/>
      </c:valAx>
      <c:valAx>
        <c:axId val="12688076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% Selectivity</a:t>
                </a:r>
              </a:p>
            </c:rich>
          </c:tx>
          <c:layout>
            <c:manualLayout>
              <c:xMode val="edge"/>
              <c:yMode val="edge"/>
              <c:x val="1.4657175925925928E-2"/>
              <c:y val="0.287680324074074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8788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560607202382382"/>
          <c:y val="0.3231236111111111"/>
          <c:w val="0.3243528048909593"/>
          <c:h val="0.24361944444444444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92592592592595"/>
          <c:y val="3.263935185185185E-2"/>
          <c:w val="0.74837893518518517"/>
          <c:h val="0.7996393518518519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Sheet1!$A$102:$A$111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Sheet1!$R$102:$R$111</c:f>
              <c:numCache>
                <c:formatCode>0</c:formatCode>
                <c:ptCount val="10"/>
                <c:pt idx="0">
                  <c:v>0</c:v>
                </c:pt>
                <c:pt idx="1">
                  <c:v>0.74628601495327729</c:v>
                </c:pt>
                <c:pt idx="2">
                  <c:v>24.052264508725411</c:v>
                </c:pt>
                <c:pt idx="3">
                  <c:v>47.328773841487468</c:v>
                </c:pt>
                <c:pt idx="4">
                  <c:v>76.373989925600696</c:v>
                </c:pt>
                <c:pt idx="5">
                  <c:v>94.458676539795832</c:v>
                </c:pt>
                <c:pt idx="6">
                  <c:v>99.26863546515267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92672"/>
        <c:axId val="126907520"/>
      </c:scatterChart>
      <c:valAx>
        <c:axId val="126892672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471180555555557"/>
              <c:y val="0.925147453703703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907520"/>
        <c:crosses val="autoZero"/>
        <c:crossBetween val="midCat"/>
        <c:majorUnit val="60"/>
      </c:valAx>
      <c:valAx>
        <c:axId val="12690752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% Conversion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8926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92592592592595"/>
          <c:y val="3.263935185185185E-2"/>
          <c:w val="0.74837893518518517"/>
          <c:h val="0.79963935185185198"/>
        </c:manualLayout>
      </c:layout>
      <c:scatterChart>
        <c:scatterStyle val="lineMarker"/>
        <c:varyColors val="0"/>
        <c:ser>
          <c:idx val="0"/>
          <c:order val="0"/>
          <c:tx>
            <c:v>MCX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Sheet1!$S$89:$S$98</c:f>
              <c:numCache>
                <c:formatCode>General</c:formatCode>
                <c:ptCount val="10"/>
                <c:pt idx="0">
                  <c:v>0</c:v>
                </c:pt>
                <c:pt idx="2">
                  <c:v>0.17683463365692167</c:v>
                </c:pt>
                <c:pt idx="3">
                  <c:v>0.37212281657200597</c:v>
                </c:pt>
                <c:pt idx="4">
                  <c:v>0.75613251022247718</c:v>
                </c:pt>
                <c:pt idx="5">
                  <c:v>1.7390195779133952</c:v>
                </c:pt>
                <c:pt idx="6">
                  <c:v>2.4910310035343599</c:v>
                </c:pt>
                <c:pt idx="7">
                  <c:v>4.3705070225974785</c:v>
                </c:pt>
                <c:pt idx="8">
                  <c:v>5.4571732239165778</c:v>
                </c:pt>
                <c:pt idx="9">
                  <c:v>5.9290069474206915</c:v>
                </c:pt>
              </c:numCache>
            </c:numRef>
          </c:yVal>
          <c:smooth val="0"/>
        </c:ser>
        <c:ser>
          <c:idx val="1"/>
          <c:order val="1"/>
          <c:tx>
            <c:v>TOL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Sheet1!$U$89:$U$98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MCHO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Sheet1!$T$89:$T$98</c:f>
              <c:numCache>
                <c:formatCode>General</c:formatCode>
                <c:ptCount val="10"/>
                <c:pt idx="0">
                  <c:v>0</c:v>
                </c:pt>
                <c:pt idx="2">
                  <c:v>1.1334052877431955</c:v>
                </c:pt>
                <c:pt idx="3">
                  <c:v>2.1416610258622719</c:v>
                </c:pt>
                <c:pt idx="4">
                  <c:v>3.255173223581421</c:v>
                </c:pt>
                <c:pt idx="5">
                  <c:v>3.3848775802115822</c:v>
                </c:pt>
                <c:pt idx="6">
                  <c:v>2.9687239989141307</c:v>
                </c:pt>
                <c:pt idx="7">
                  <c:v>1.4143604635339655</c:v>
                </c:pt>
                <c:pt idx="8">
                  <c:v>0.31752593507554888</c:v>
                </c:pt>
                <c:pt idx="9">
                  <c:v>6.305797847382931E-2</c:v>
                </c:pt>
              </c:numCache>
            </c:numRef>
          </c:yVal>
          <c:smooth val="0"/>
        </c:ser>
        <c:ser>
          <c:idx val="3"/>
          <c:order val="3"/>
          <c:tx>
            <c:v>MCHOL</c:v>
          </c:tx>
          <c:spPr>
            <a:ln w="28575">
              <a:noFill/>
            </a:ln>
          </c:spPr>
          <c:xVal>
            <c:numRef>
              <c:f>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Sheet1!$V$89:$V$98</c:f>
              <c:numCache>
                <c:formatCode>General</c:formatCode>
                <c:ptCount val="10"/>
                <c:pt idx="0">
                  <c:v>0</c:v>
                </c:pt>
                <c:pt idx="2">
                  <c:v>2.7085672661137615E-2</c:v>
                </c:pt>
                <c:pt idx="3">
                  <c:v>5.5613243517996701E-2</c:v>
                </c:pt>
                <c:pt idx="4">
                  <c:v>8.6577508313264467E-2</c:v>
                </c:pt>
                <c:pt idx="5">
                  <c:v>0.13757292728119125</c:v>
                </c:pt>
                <c:pt idx="6">
                  <c:v>0.10924588425414794</c:v>
                </c:pt>
                <c:pt idx="7">
                  <c:v>0.10659252612369388</c:v>
                </c:pt>
                <c:pt idx="8">
                  <c:v>3.9152550442830759E-2</c:v>
                </c:pt>
                <c:pt idx="9">
                  <c:v>1.806227386395538E-2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25824"/>
        <c:axId val="126928000"/>
      </c:scatterChart>
      <c:valAx>
        <c:axId val="126925824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471180555555557"/>
              <c:y val="0.925147453703703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928000"/>
        <c:crosses val="autoZero"/>
        <c:crossBetween val="midCat"/>
        <c:majorUnit val="60"/>
      </c:valAx>
      <c:valAx>
        <c:axId val="126928000"/>
        <c:scaling>
          <c:orientation val="minMax"/>
          <c:max val="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Yield / mmol</a:t>
                </a:r>
              </a:p>
            </c:rich>
          </c:tx>
          <c:layout>
            <c:manualLayout>
              <c:xMode val="edge"/>
              <c:yMode val="edge"/>
              <c:x val="4.1115509259259261E-2"/>
              <c:y val="0.293559953703703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9258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Sheet1!$P$89:$P$92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</c:numCache>
            </c:numRef>
          </c:xVal>
          <c:yVal>
            <c:numRef>
              <c:f>Sheet1!$R$89:$R$92</c:f>
              <c:numCache>
                <c:formatCode>General</c:formatCode>
                <c:ptCount val="4"/>
                <c:pt idx="0">
                  <c:v>5.7994195297605362</c:v>
                </c:pt>
                <c:pt idx="1">
                  <c:v>5.7561392728614642</c:v>
                </c:pt>
                <c:pt idx="2">
                  <c:v>4.4045278044918525</c:v>
                </c:pt>
                <c:pt idx="3">
                  <c:v>3.0546253764011162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09920"/>
        <c:axId val="127011456"/>
      </c:scatterChart>
      <c:valAx>
        <c:axId val="1270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011456"/>
        <c:crosses val="autoZero"/>
        <c:crossBetween val="midCat"/>
      </c:valAx>
      <c:valAx>
        <c:axId val="12701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7009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9566238249076"/>
          <c:y val="3.263935185185185E-2"/>
          <c:w val="0.51396305542784149"/>
          <c:h val="0.79963935185185198"/>
        </c:manualLayout>
      </c:layout>
      <c:scatterChart>
        <c:scatterStyle val="lineMarker"/>
        <c:varyColors val="0"/>
        <c:ser>
          <c:idx val="0"/>
          <c:order val="0"/>
          <c:tx>
            <c:v>Methylcyclohexane</c:v>
          </c:tx>
          <c:spPr>
            <a:ln w="28575">
              <a:noFill/>
            </a:ln>
          </c:spPr>
          <c:xVal>
            <c:numRef>
              <c:f>[2]Sheet1!$A$89:$A$98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[2]Sheet1!$D$114:$D$123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23.984445655870864</c:v>
                </c:pt>
                <c:pt idx="3">
                  <c:v>15.6929082966058</c:v>
                </c:pt>
                <c:pt idx="4">
                  <c:v>15.920053397834403</c:v>
                </c:pt>
                <c:pt idx="5">
                  <c:v>35.914831780814026</c:v>
                </c:pt>
                <c:pt idx="6">
                  <c:v>17.910457200242572</c:v>
                </c:pt>
                <c:pt idx="7">
                  <c:v>27.664129184072905</c:v>
                </c:pt>
                <c:pt idx="8">
                  <c:v>46.61880168356808</c:v>
                </c:pt>
                <c:pt idx="9">
                  <c:v>66.434355065481071</c:v>
                </c:pt>
              </c:numCache>
            </c:numRef>
          </c:yVal>
          <c:smooth val="0"/>
        </c:ser>
        <c:ser>
          <c:idx val="1"/>
          <c:order val="1"/>
          <c:tx>
            <c:v>Toluene</c:v>
          </c:tx>
          <c:spPr>
            <a:ln w="28575">
              <a:noFill/>
            </a:ln>
          </c:spPr>
          <c:xVal>
            <c:numRef>
              <c:f>[2]Sheet1!$A$89:$A$98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[2]Sheet1!$F$114:$F$123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Methylcyclohexanone</c:v>
          </c:tx>
          <c:spPr>
            <a:ln w="28575">
              <a:noFill/>
            </a:ln>
          </c:spPr>
          <c:xVal>
            <c:numRef>
              <c:f>[2]Sheet1!$A$89:$A$98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[2]Sheet1!$E$114:$E$123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67.041991025968969</c:v>
                </c:pt>
                <c:pt idx="3">
                  <c:v>81.568017954349543</c:v>
                </c:pt>
                <c:pt idx="4">
                  <c:v>80.840470544864871</c:v>
                </c:pt>
                <c:pt idx="5">
                  <c:v>62.510926405323666</c:v>
                </c:pt>
                <c:pt idx="6">
                  <c:v>79.109592323283266</c:v>
                </c:pt>
                <c:pt idx="7">
                  <c:v>67.541800237892346</c:v>
                </c:pt>
                <c:pt idx="8">
                  <c:v>48.290977265516517</c:v>
                </c:pt>
                <c:pt idx="9">
                  <c:v>30.533191731461834</c:v>
                </c:pt>
              </c:numCache>
            </c:numRef>
          </c:yVal>
          <c:smooth val="0"/>
        </c:ser>
        <c:ser>
          <c:idx val="3"/>
          <c:order val="3"/>
          <c:tx>
            <c:v>Methylcyclohexanol</c:v>
          </c:tx>
          <c:spPr>
            <a:ln w="28575">
              <a:noFill/>
            </a:ln>
          </c:spPr>
          <c:xVal>
            <c:numRef>
              <c:f>[2]Sheet1!$A$89:$A$98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120</c:v>
                </c:pt>
                <c:pt idx="8">
                  <c:v>240</c:v>
                </c:pt>
                <c:pt idx="9">
                  <c:v>360</c:v>
                </c:pt>
              </c:numCache>
            </c:numRef>
          </c:xVal>
          <c:yVal>
            <c:numRef>
              <c:f>[2]Sheet1!$G$114:$G$123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8.9735633181601724</c:v>
                </c:pt>
                <c:pt idx="3">
                  <c:v>2.7390737490446631</c:v>
                </c:pt>
                <c:pt idx="4">
                  <c:v>3.2394760573007386</c:v>
                </c:pt>
                <c:pt idx="5">
                  <c:v>1.5742418138623111</c:v>
                </c:pt>
                <c:pt idx="6">
                  <c:v>2.9799504764741838</c:v>
                </c:pt>
                <c:pt idx="7">
                  <c:v>4.7940705780347628</c:v>
                </c:pt>
                <c:pt idx="8">
                  <c:v>5.0902210509153987</c:v>
                </c:pt>
                <c:pt idx="9">
                  <c:v>3.0324532030571021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37824"/>
        <c:axId val="127039744"/>
      </c:scatterChart>
      <c:valAx>
        <c:axId val="127037824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Elapsed / min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6297387727631483"/>
              <c:y val="0.919267824074074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039744"/>
        <c:crosses val="autoZero"/>
        <c:crossBetween val="midCat"/>
        <c:majorUnit val="60"/>
      </c:valAx>
      <c:valAx>
        <c:axId val="12703974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% Selectivity</a:t>
                </a:r>
              </a:p>
            </c:rich>
          </c:tx>
          <c:layout>
            <c:manualLayout>
              <c:xMode val="edge"/>
              <c:yMode val="edge"/>
              <c:x val="1.4657175925925928E-2"/>
              <c:y val="0.287680324074074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70378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560607202382382"/>
          <c:y val="0.3231236111111111"/>
          <c:w val="0.3243528048909593"/>
          <c:h val="0.24361944444444444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515471</xdr:colOff>
      <xdr:row>126</xdr:row>
      <xdr:rowOff>107576</xdr:rowOff>
    </xdr:from>
    <xdr:to>
      <xdr:col>6</xdr:col>
      <xdr:colOff>958236</xdr:colOff>
      <xdr:row>149</xdr:row>
      <xdr:rowOff>46076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151</xdr:row>
      <xdr:rowOff>0</xdr:rowOff>
    </xdr:from>
    <xdr:to>
      <xdr:col>6</xdr:col>
      <xdr:colOff>1047882</xdr:colOff>
      <xdr:row>173</xdr:row>
      <xdr:rowOff>129000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885263</xdr:colOff>
      <xdr:row>175</xdr:row>
      <xdr:rowOff>0</xdr:rowOff>
    </xdr:from>
    <xdr:to>
      <xdr:col>9</xdr:col>
      <xdr:colOff>549088</xdr:colOff>
      <xdr:row>197</xdr:row>
      <xdr:rowOff>129000</xdr:rowOff>
    </xdr:to>
    <xdr:graphicFrame macro="">
      <xdr:nvGraphicFramePr>
        <xdr:cNvPr id="6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22410</xdr:colOff>
      <xdr:row>136</xdr:row>
      <xdr:rowOff>85163</xdr:rowOff>
    </xdr:from>
    <xdr:to>
      <xdr:col>12</xdr:col>
      <xdr:colOff>437028</xdr:colOff>
      <xdr:row>151</xdr:row>
      <xdr:rowOff>15686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885263</xdr:colOff>
      <xdr:row>175</xdr:row>
      <xdr:rowOff>0</xdr:rowOff>
    </xdr:from>
    <xdr:to>
      <xdr:col>24</xdr:col>
      <xdr:colOff>549088</xdr:colOff>
      <xdr:row>197</xdr:row>
      <xdr:rowOff>129000</xdr:rowOff>
    </xdr:to>
    <xdr:graphicFrame macro="">
      <xdr:nvGraphicFramePr>
        <xdr:cNvPr id="10" name="Chart 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126</xdr:row>
      <xdr:rowOff>0</xdr:rowOff>
    </xdr:from>
    <xdr:to>
      <xdr:col>21</xdr:col>
      <xdr:colOff>442764</xdr:colOff>
      <xdr:row>148</xdr:row>
      <xdr:rowOff>129000</xdr:rowOff>
    </xdr:to>
    <xdr:graphicFrame macro="">
      <xdr:nvGraphicFramePr>
        <xdr:cNvPr id="12" name="Chart 1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151</xdr:row>
      <xdr:rowOff>0</xdr:rowOff>
    </xdr:from>
    <xdr:to>
      <xdr:col>21</xdr:col>
      <xdr:colOff>162617</xdr:colOff>
      <xdr:row>173</xdr:row>
      <xdr:rowOff>129000</xdr:rowOff>
    </xdr:to>
    <xdr:graphicFrame macro="">
      <xdr:nvGraphicFramePr>
        <xdr:cNvPr id="13" name="Chart 1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235323</xdr:colOff>
      <xdr:row>135</xdr:row>
      <xdr:rowOff>174812</xdr:rowOff>
    </xdr:from>
    <xdr:to>
      <xdr:col>27</xdr:col>
      <xdr:colOff>134470</xdr:colOff>
      <xdr:row>150</xdr:row>
      <xdr:rowOff>60512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885263</xdr:colOff>
      <xdr:row>175</xdr:row>
      <xdr:rowOff>0</xdr:rowOff>
    </xdr:from>
    <xdr:to>
      <xdr:col>39</xdr:col>
      <xdr:colOff>549088</xdr:colOff>
      <xdr:row>197</xdr:row>
      <xdr:rowOff>129000</xdr:rowOff>
    </xdr:to>
    <xdr:graphicFrame macro="">
      <xdr:nvGraphicFramePr>
        <xdr:cNvPr id="16" name="Chart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126</xdr:row>
      <xdr:rowOff>0</xdr:rowOff>
    </xdr:from>
    <xdr:to>
      <xdr:col>36</xdr:col>
      <xdr:colOff>442764</xdr:colOff>
      <xdr:row>148</xdr:row>
      <xdr:rowOff>129000</xdr:rowOff>
    </xdr:to>
    <xdr:graphicFrame macro="">
      <xdr:nvGraphicFramePr>
        <xdr:cNvPr id="18" name="Chart 1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0</xdr:colOff>
      <xdr:row>151</xdr:row>
      <xdr:rowOff>0</xdr:rowOff>
    </xdr:from>
    <xdr:to>
      <xdr:col>36</xdr:col>
      <xdr:colOff>162617</xdr:colOff>
      <xdr:row>173</xdr:row>
      <xdr:rowOff>129000</xdr:rowOff>
    </xdr:to>
    <xdr:graphicFrame macro="">
      <xdr:nvGraphicFramePr>
        <xdr:cNvPr id="19" name="Chart 1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36</xdr:col>
      <xdr:colOff>848589</xdr:colOff>
      <xdr:row>145</xdr:row>
      <xdr:rowOff>119988</xdr:rowOff>
    </xdr:from>
    <xdr:to>
      <xdr:col>43</xdr:col>
      <xdr:colOff>471054</xdr:colOff>
      <xdr:row>167</xdr:row>
      <xdr:rowOff>169718</xdr:rowOff>
    </xdr:to>
    <xdr:grpSp>
      <xdr:nvGrpSpPr>
        <xdr:cNvPr id="23" name="Group 22"/>
        <xdr:cNvGrpSpPr/>
      </xdr:nvGrpSpPr>
      <xdr:grpSpPr>
        <a:xfrm>
          <a:off x="35502271" y="28123488"/>
          <a:ext cx="6896101" cy="4240730"/>
          <a:chOff x="43500673" y="25052109"/>
          <a:chExt cx="5143501" cy="4237266"/>
        </a:xfrm>
      </xdr:grpSpPr>
      <xdr:graphicFrame macro="">
        <xdr:nvGraphicFramePr>
          <xdr:cNvPr id="20" name="Chart 19"/>
          <xdr:cNvGraphicFramePr/>
        </xdr:nvGraphicFramePr>
        <xdr:xfrm>
          <a:off x="43500673" y="25052109"/>
          <a:ext cx="5143501" cy="42372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sp macro="" textlink="">
        <xdr:nvSpPr>
          <xdr:cNvPr id="21" name="Rectangle 20"/>
          <xdr:cNvSpPr/>
        </xdr:nvSpPr>
        <xdr:spPr>
          <a:xfrm>
            <a:off x="43710225" y="27793950"/>
            <a:ext cx="114300" cy="114300"/>
          </a:xfrm>
          <a:prstGeom prst="rect">
            <a:avLst/>
          </a:prstGeom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48348900" y="25727025"/>
            <a:ext cx="114300" cy="114300"/>
          </a:xfrm>
          <a:prstGeom prst="rect">
            <a:avLst/>
          </a:prstGeom>
          <a:solidFill>
            <a:schemeClr val="accent2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149678</xdr:colOff>
      <xdr:row>0</xdr:row>
      <xdr:rowOff>163286</xdr:rowOff>
    </xdr:from>
    <xdr:to>
      <xdr:col>7</xdr:col>
      <xdr:colOff>489029</xdr:colOff>
      <xdr:row>24</xdr:row>
      <xdr:rowOff>74571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54425</xdr:colOff>
      <xdr:row>0</xdr:row>
      <xdr:rowOff>54428</xdr:rowOff>
    </xdr:from>
    <xdr:to>
      <xdr:col>17</xdr:col>
      <xdr:colOff>503461</xdr:colOff>
      <xdr:row>24</xdr:row>
      <xdr:rowOff>190499</xdr:rowOff>
    </xdr:to>
    <xdr:grpSp>
      <xdr:nvGrpSpPr>
        <xdr:cNvPr id="3" name="Group 2"/>
        <xdr:cNvGrpSpPr/>
      </xdr:nvGrpSpPr>
      <xdr:grpSpPr>
        <a:xfrm>
          <a:off x="4952996" y="54428"/>
          <a:ext cx="5959929" cy="4708071"/>
          <a:chOff x="43631643" y="24990877"/>
          <a:chExt cx="5214939" cy="4237266"/>
        </a:xfrm>
      </xdr:grpSpPr>
      <xdr:graphicFrame macro="">
        <xdr:nvGraphicFramePr>
          <xdr:cNvPr id="4" name="Chart 3"/>
          <xdr:cNvGraphicFramePr/>
        </xdr:nvGraphicFramePr>
        <xdr:xfrm>
          <a:off x="43631643" y="24990877"/>
          <a:ext cx="5214939" cy="42372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Rectangle 4"/>
          <xdr:cNvSpPr/>
        </xdr:nvSpPr>
        <xdr:spPr>
          <a:xfrm>
            <a:off x="43805475" y="27634747"/>
            <a:ext cx="114300" cy="114300"/>
          </a:xfrm>
          <a:prstGeom prst="rect">
            <a:avLst/>
          </a:prstGeom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48348900" y="25727025"/>
            <a:ext cx="114300" cy="114300"/>
          </a:xfrm>
          <a:prstGeom prst="rect">
            <a:avLst/>
          </a:prstGeom>
          <a:solidFill>
            <a:schemeClr val="accent2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0</xdr:col>
      <xdr:colOff>244929</xdr:colOff>
      <xdr:row>28</xdr:row>
      <xdr:rowOff>68036</xdr:rowOff>
    </xdr:from>
    <xdr:to>
      <xdr:col>7</xdr:col>
      <xdr:colOff>285882</xdr:colOff>
      <xdr:row>51</xdr:row>
      <xdr:rowOff>6536</xdr:rowOff>
    </xdr:to>
    <xdr:graphicFrame macro="">
      <xdr:nvGraphicFramePr>
        <xdr:cNvPr id="8" name="Chart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435429</xdr:colOff>
      <xdr:row>28</xdr:row>
      <xdr:rowOff>68035</xdr:rowOff>
    </xdr:from>
    <xdr:to>
      <xdr:col>14</xdr:col>
      <xdr:colOff>475582</xdr:colOff>
      <xdr:row>51</xdr:row>
      <xdr:rowOff>6535</xdr:rowOff>
    </xdr:to>
    <xdr:graphicFrame macro="">
      <xdr:nvGraphicFramePr>
        <xdr:cNvPr id="9" name="Chart 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40822</xdr:colOff>
      <xdr:row>28</xdr:row>
      <xdr:rowOff>54428</xdr:rowOff>
    </xdr:from>
    <xdr:to>
      <xdr:col>22</xdr:col>
      <xdr:colOff>80975</xdr:colOff>
      <xdr:row>50</xdr:row>
      <xdr:rowOff>183428</xdr:rowOff>
    </xdr:to>
    <xdr:graphicFrame macro="">
      <xdr:nvGraphicFramePr>
        <xdr:cNvPr id="10" name="Chart 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wnloads/HDO_Pdh30_20%20ba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wnloads/HDO_Pd-c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9">
          <cell r="A89">
            <v>0</v>
          </cell>
        </row>
        <row r="90">
          <cell r="A90">
            <v>1</v>
          </cell>
        </row>
        <row r="91">
          <cell r="A91">
            <v>5</v>
          </cell>
        </row>
        <row r="92">
          <cell r="A92">
            <v>10</v>
          </cell>
        </row>
        <row r="93">
          <cell r="A93">
            <v>20</v>
          </cell>
        </row>
        <row r="94">
          <cell r="A94">
            <v>40</v>
          </cell>
        </row>
        <row r="95">
          <cell r="A95">
            <v>60</v>
          </cell>
        </row>
        <row r="96">
          <cell r="A96">
            <v>120</v>
          </cell>
        </row>
        <row r="97">
          <cell r="A97">
            <v>240</v>
          </cell>
        </row>
        <row r="98">
          <cell r="A98">
            <v>360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D115" t="e">
            <v>#DIV/0!</v>
          </cell>
          <cell r="E115" t="e">
            <v>#DIV/0!</v>
          </cell>
          <cell r="F115" t="e">
            <v>#DIV/0!</v>
          </cell>
          <cell r="G115" t="e">
            <v>#DIV/0!</v>
          </cell>
        </row>
        <row r="116">
          <cell r="D116">
            <v>13.223005260813242</v>
          </cell>
          <cell r="E116">
            <v>84.751633616852843</v>
          </cell>
          <cell r="F116">
            <v>0</v>
          </cell>
          <cell r="G116">
            <v>2.0253611223339063</v>
          </cell>
        </row>
        <row r="117">
          <cell r="D117">
            <v>14.482884666076796</v>
          </cell>
          <cell r="E117">
            <v>83.352668124807408</v>
          </cell>
          <cell r="F117">
            <v>0</v>
          </cell>
          <cell r="G117">
            <v>2.1644472091157998</v>
          </cell>
        </row>
        <row r="118">
          <cell r="D118">
            <v>18.451782677727614</v>
          </cell>
          <cell r="E118">
            <v>79.435480008933652</v>
          </cell>
          <cell r="F118">
            <v>0</v>
          </cell>
          <cell r="G118">
            <v>2.1127373133387373</v>
          </cell>
        </row>
        <row r="119"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</row>
        <row r="120">
          <cell r="D120">
            <v>44.730303589685363</v>
          </cell>
          <cell r="E120">
            <v>53.308018068423927</v>
          </cell>
          <cell r="F120">
            <v>0</v>
          </cell>
          <cell r="G120">
            <v>1.9616783418907224</v>
          </cell>
        </row>
        <row r="121">
          <cell r="D121">
            <v>74.183767920110739</v>
          </cell>
          <cell r="E121">
            <v>24.006960254196404</v>
          </cell>
          <cell r="F121">
            <v>0</v>
          </cell>
          <cell r="G121">
            <v>1.8092718256928695</v>
          </cell>
        </row>
        <row r="122">
          <cell r="D122">
            <v>92.829556082614602</v>
          </cell>
          <cell r="E122">
            <v>6.3833452316743529</v>
          </cell>
          <cell r="F122">
            <v>0</v>
          </cell>
          <cell r="G122">
            <v>0.78709868571103936</v>
          </cell>
        </row>
        <row r="123">
          <cell r="D123">
            <v>98.650273951921605</v>
          </cell>
          <cell r="E123">
            <v>1.0491954059868045</v>
          </cell>
          <cell r="F123">
            <v>0</v>
          </cell>
          <cell r="G123">
            <v>0.30053064209158892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9">
          <cell r="A89">
            <v>0</v>
          </cell>
        </row>
        <row r="90">
          <cell r="A90">
            <v>1</v>
          </cell>
        </row>
        <row r="91">
          <cell r="A91">
            <v>5</v>
          </cell>
        </row>
        <row r="92">
          <cell r="A92">
            <v>10</v>
          </cell>
        </row>
        <row r="93">
          <cell r="A93">
            <v>20</v>
          </cell>
        </row>
        <row r="94">
          <cell r="A94">
            <v>40</v>
          </cell>
        </row>
        <row r="95">
          <cell r="A95">
            <v>60</v>
          </cell>
        </row>
        <row r="96">
          <cell r="A96">
            <v>120</v>
          </cell>
        </row>
        <row r="97">
          <cell r="A97">
            <v>240</v>
          </cell>
        </row>
        <row r="98">
          <cell r="A98">
            <v>360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D115" t="e">
            <v>#DIV/0!</v>
          </cell>
          <cell r="E115" t="e">
            <v>#DIV/0!</v>
          </cell>
          <cell r="F115" t="e">
            <v>#DIV/0!</v>
          </cell>
          <cell r="G115" t="e">
            <v>#DIV/0!</v>
          </cell>
        </row>
        <row r="116">
          <cell r="D116">
            <v>23.984445655870864</v>
          </cell>
          <cell r="E116">
            <v>67.041991025968969</v>
          </cell>
          <cell r="F116">
            <v>0</v>
          </cell>
          <cell r="G116">
            <v>8.9735633181601724</v>
          </cell>
        </row>
        <row r="117">
          <cell r="D117">
            <v>15.6929082966058</v>
          </cell>
          <cell r="E117">
            <v>81.568017954349543</v>
          </cell>
          <cell r="F117">
            <v>0</v>
          </cell>
          <cell r="G117">
            <v>2.7390737490446631</v>
          </cell>
        </row>
        <row r="118">
          <cell r="D118">
            <v>15.920053397834403</v>
          </cell>
          <cell r="E118">
            <v>80.840470544864871</v>
          </cell>
          <cell r="F118">
            <v>0</v>
          </cell>
          <cell r="G118">
            <v>3.2394760573007386</v>
          </cell>
        </row>
        <row r="119">
          <cell r="D119">
            <v>35.914831780814026</v>
          </cell>
          <cell r="E119">
            <v>62.510926405323666</v>
          </cell>
          <cell r="F119">
            <v>0</v>
          </cell>
          <cell r="G119">
            <v>1.5742418138623111</v>
          </cell>
        </row>
        <row r="120">
          <cell r="D120">
            <v>17.910457200242572</v>
          </cell>
          <cell r="E120">
            <v>79.109592323283266</v>
          </cell>
          <cell r="F120">
            <v>0</v>
          </cell>
          <cell r="G120">
            <v>2.9799504764741838</v>
          </cell>
        </row>
        <row r="121">
          <cell r="D121">
            <v>27.664129184072905</v>
          </cell>
          <cell r="E121">
            <v>67.541800237892346</v>
          </cell>
          <cell r="F121">
            <v>0</v>
          </cell>
          <cell r="G121">
            <v>4.7940705780347628</v>
          </cell>
        </row>
        <row r="122">
          <cell r="D122">
            <v>46.61880168356808</v>
          </cell>
          <cell r="E122">
            <v>48.290977265516517</v>
          </cell>
          <cell r="F122">
            <v>0</v>
          </cell>
          <cell r="G122">
            <v>5.0902210509153987</v>
          </cell>
        </row>
        <row r="123">
          <cell r="D123">
            <v>66.434355065481071</v>
          </cell>
          <cell r="E123">
            <v>30.533191731461834</v>
          </cell>
          <cell r="F123">
            <v>0</v>
          </cell>
          <cell r="G123">
            <v>3.0324532030571021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4"/>
  <sheetViews>
    <sheetView tabSelected="1" topLeftCell="W87" zoomScale="55" zoomScaleNormal="55" workbookViewId="0">
      <selection activeCell="J102" sqref="J102"/>
    </sheetView>
  </sheetViews>
  <sheetFormatPr defaultColWidth="9.140625" defaultRowHeight="15" x14ac:dyDescent="0.25"/>
  <cols>
    <col min="1" max="1" width="19.42578125" bestFit="1" customWidth="1"/>
    <col min="2" max="2" width="12.5703125" bestFit="1" customWidth="1"/>
    <col min="3" max="3" width="13.28515625" customWidth="1"/>
    <col min="4" max="4" width="18.85546875" bestFit="1" customWidth="1"/>
    <col min="5" max="5" width="21.140625" bestFit="1" customWidth="1"/>
    <col min="7" max="7" width="21.140625" bestFit="1" customWidth="1"/>
    <col min="9" max="9" width="23.28515625" bestFit="1" customWidth="1"/>
    <col min="10" max="10" width="12.42578125" customWidth="1"/>
    <col min="11" max="11" width="16.140625" bestFit="1" customWidth="1"/>
    <col min="16" max="16" width="19.42578125" bestFit="1" customWidth="1"/>
    <col min="17" max="17" width="12.5703125" bestFit="1" customWidth="1"/>
    <col min="18" max="18" width="13.28515625" customWidth="1"/>
    <col min="19" max="19" width="18.85546875" bestFit="1" customWidth="1"/>
    <col min="20" max="20" width="21.140625" bestFit="1" customWidth="1"/>
    <col min="22" max="22" width="21.140625" bestFit="1" customWidth="1"/>
    <col min="24" max="24" width="23.28515625" bestFit="1" customWidth="1"/>
    <col min="25" max="25" width="12.42578125" customWidth="1"/>
    <col min="26" max="26" width="16.140625" bestFit="1" customWidth="1"/>
    <col min="31" max="31" width="19.42578125" bestFit="1" customWidth="1"/>
    <col min="32" max="32" width="12.5703125" bestFit="1" customWidth="1"/>
    <col min="33" max="33" width="13.28515625" customWidth="1"/>
    <col min="34" max="34" width="18.85546875" bestFit="1" customWidth="1"/>
    <col min="35" max="35" width="21.140625" bestFit="1" customWidth="1"/>
    <col min="37" max="37" width="21.140625" bestFit="1" customWidth="1"/>
    <col min="39" max="39" width="23.28515625" bestFit="1" customWidth="1"/>
    <col min="40" max="40" width="12.42578125" customWidth="1"/>
    <col min="41" max="41" width="16.140625" bestFit="1" customWidth="1"/>
    <col min="42" max="43" width="13.5703125" bestFit="1" customWidth="1"/>
    <col min="44" max="44" width="14.85546875" bestFit="1" customWidth="1"/>
    <col min="45" max="45" width="20" bestFit="1" customWidth="1"/>
    <col min="46" max="46" width="22.5703125" bestFit="1" customWidth="1"/>
    <col min="48" max="48" width="22.42578125" bestFit="1" customWidth="1"/>
  </cols>
  <sheetData>
    <row r="1" spans="1:42" x14ac:dyDescent="0.25">
      <c r="A1" s="1"/>
      <c r="B1" s="10" t="s">
        <v>13</v>
      </c>
      <c r="C1" s="10"/>
      <c r="D1" s="10"/>
      <c r="E1" s="10"/>
      <c r="F1" s="10"/>
      <c r="G1" s="10"/>
      <c r="H1" s="10"/>
      <c r="P1" s="1"/>
      <c r="Q1" s="10" t="s">
        <v>13</v>
      </c>
      <c r="R1" s="10"/>
      <c r="S1" s="10"/>
      <c r="T1" s="10"/>
      <c r="U1" s="10"/>
      <c r="V1" s="10"/>
      <c r="W1" s="10"/>
      <c r="AE1" s="1"/>
      <c r="AF1" s="10" t="s">
        <v>13</v>
      </c>
      <c r="AG1" s="10"/>
      <c r="AH1" s="10"/>
      <c r="AI1" s="10"/>
      <c r="AJ1" s="10"/>
      <c r="AK1" s="10"/>
      <c r="AL1" s="10"/>
      <c r="AP1" s="1"/>
    </row>
    <row r="2" spans="1:42" x14ac:dyDescent="0.25">
      <c r="B2" s="2" t="s">
        <v>0</v>
      </c>
      <c r="C2" s="2" t="s">
        <v>5</v>
      </c>
      <c r="D2" s="2" t="s">
        <v>1</v>
      </c>
      <c r="E2" s="2" t="s">
        <v>2</v>
      </c>
      <c r="F2" s="2" t="s">
        <v>3</v>
      </c>
      <c r="G2" s="2" t="s">
        <v>6</v>
      </c>
      <c r="H2" s="2"/>
      <c r="Q2" s="2" t="s">
        <v>0</v>
      </c>
      <c r="R2" s="2" t="s">
        <v>5</v>
      </c>
      <c r="S2" s="2" t="s">
        <v>1</v>
      </c>
      <c r="T2" s="2" t="s">
        <v>2</v>
      </c>
      <c r="U2" s="2" t="s">
        <v>3</v>
      </c>
      <c r="V2" s="2" t="s">
        <v>6</v>
      </c>
      <c r="W2" s="2"/>
      <c r="AF2" s="2" t="s">
        <v>0</v>
      </c>
      <c r="AG2" s="2" t="s">
        <v>5</v>
      </c>
      <c r="AH2" s="2" t="s">
        <v>1</v>
      </c>
      <c r="AI2" s="2" t="s">
        <v>2</v>
      </c>
      <c r="AJ2" s="2" t="s">
        <v>3</v>
      </c>
      <c r="AK2" s="2" t="s">
        <v>6</v>
      </c>
      <c r="AL2" s="2"/>
    </row>
    <row r="3" spans="1:42" x14ac:dyDescent="0.25">
      <c r="A3">
        <v>0</v>
      </c>
      <c r="B3" s="2">
        <v>44122</v>
      </c>
      <c r="C3" s="2">
        <v>49483</v>
      </c>
      <c r="D3" s="2">
        <v>0</v>
      </c>
      <c r="E3" s="2">
        <v>0</v>
      </c>
      <c r="F3" s="2">
        <v>0</v>
      </c>
      <c r="G3" s="2">
        <v>0</v>
      </c>
      <c r="H3" s="2"/>
      <c r="P3">
        <v>0</v>
      </c>
      <c r="Q3" s="2">
        <v>34016</v>
      </c>
      <c r="R3" s="2">
        <v>38830</v>
      </c>
      <c r="S3" s="2">
        <v>0</v>
      </c>
      <c r="T3" s="2">
        <v>0</v>
      </c>
      <c r="U3" s="2">
        <v>0</v>
      </c>
      <c r="V3" s="2">
        <v>0</v>
      </c>
      <c r="W3" s="2"/>
      <c r="AE3">
        <v>0</v>
      </c>
      <c r="AF3" s="2">
        <v>48274</v>
      </c>
      <c r="AG3" s="2">
        <v>59870</v>
      </c>
      <c r="AH3" s="2">
        <v>0</v>
      </c>
      <c r="AI3" s="2">
        <v>0</v>
      </c>
      <c r="AJ3" s="2">
        <v>0</v>
      </c>
      <c r="AK3" s="2">
        <v>0</v>
      </c>
      <c r="AL3" s="2"/>
    </row>
    <row r="4" spans="1:42" x14ac:dyDescent="0.25">
      <c r="A4">
        <v>0</v>
      </c>
      <c r="B4" s="2">
        <v>44007</v>
      </c>
      <c r="C4" s="2">
        <v>49377</v>
      </c>
      <c r="D4" s="2">
        <v>0</v>
      </c>
      <c r="E4" s="2">
        <v>0</v>
      </c>
      <c r="F4" s="2">
        <v>0</v>
      </c>
      <c r="G4" s="2">
        <v>0</v>
      </c>
      <c r="H4" s="2"/>
      <c r="P4">
        <v>0</v>
      </c>
      <c r="Q4" s="2">
        <v>34400</v>
      </c>
      <c r="R4" s="2">
        <v>39177</v>
      </c>
      <c r="S4" s="2">
        <v>0</v>
      </c>
      <c r="T4" s="2"/>
      <c r="U4" s="2">
        <v>0</v>
      </c>
      <c r="V4" s="2">
        <v>0</v>
      </c>
      <c r="W4" s="2"/>
      <c r="AE4">
        <v>0</v>
      </c>
      <c r="AF4" s="2">
        <v>47941</v>
      </c>
      <c r="AG4" s="2">
        <v>59469</v>
      </c>
      <c r="AH4" s="2">
        <v>0</v>
      </c>
      <c r="AI4" s="2">
        <v>0</v>
      </c>
      <c r="AJ4" s="2">
        <v>0</v>
      </c>
      <c r="AK4" s="2">
        <v>0</v>
      </c>
      <c r="AL4" s="2"/>
    </row>
    <row r="5" spans="1:42" x14ac:dyDescent="0.25">
      <c r="A5">
        <v>0</v>
      </c>
      <c r="B5" s="2">
        <v>43869</v>
      </c>
      <c r="C5" s="2">
        <v>49257</v>
      </c>
      <c r="D5" s="2">
        <v>0</v>
      </c>
      <c r="E5" s="2">
        <v>0</v>
      </c>
      <c r="F5" s="2">
        <v>0</v>
      </c>
      <c r="G5" s="2">
        <v>0</v>
      </c>
      <c r="H5" s="2"/>
      <c r="P5">
        <v>0</v>
      </c>
      <c r="Q5" s="2">
        <v>34415</v>
      </c>
      <c r="R5" s="2">
        <v>39177</v>
      </c>
      <c r="S5" s="2">
        <v>0</v>
      </c>
      <c r="T5" s="2">
        <v>0</v>
      </c>
      <c r="U5" s="2">
        <v>0</v>
      </c>
      <c r="V5" s="2">
        <v>0</v>
      </c>
      <c r="W5" s="2"/>
      <c r="AE5">
        <v>0</v>
      </c>
      <c r="AF5" s="2">
        <v>48202</v>
      </c>
      <c r="AG5" s="2">
        <v>59733</v>
      </c>
      <c r="AH5" s="2">
        <v>0</v>
      </c>
      <c r="AI5" s="2">
        <v>0</v>
      </c>
      <c r="AJ5" s="2">
        <v>0</v>
      </c>
      <c r="AK5" s="2">
        <v>0</v>
      </c>
      <c r="AL5" s="2"/>
    </row>
    <row r="6" spans="1:42" x14ac:dyDescent="0.25">
      <c r="A6">
        <v>1</v>
      </c>
      <c r="B6" s="2">
        <v>43729</v>
      </c>
      <c r="C6" s="2">
        <v>48297</v>
      </c>
      <c r="D6" s="2">
        <v>0</v>
      </c>
      <c r="E6" s="2">
        <v>0</v>
      </c>
      <c r="F6" s="2">
        <v>0</v>
      </c>
      <c r="G6" s="2">
        <v>0</v>
      </c>
      <c r="H6" s="2"/>
      <c r="P6">
        <v>1</v>
      </c>
      <c r="Q6" s="2">
        <v>38835</v>
      </c>
      <c r="R6" s="2">
        <v>43949</v>
      </c>
      <c r="S6" s="2">
        <v>0</v>
      </c>
      <c r="T6" s="2">
        <v>0</v>
      </c>
      <c r="U6" s="2">
        <v>0</v>
      </c>
      <c r="V6" s="2">
        <v>119</v>
      </c>
      <c r="W6" s="2"/>
      <c r="AE6">
        <v>1</v>
      </c>
      <c r="AF6" s="2">
        <v>49316</v>
      </c>
      <c r="AG6" s="2">
        <v>55007</v>
      </c>
      <c r="AH6" s="2">
        <v>0</v>
      </c>
      <c r="AI6" s="2">
        <v>0</v>
      </c>
      <c r="AJ6" s="2">
        <v>0</v>
      </c>
      <c r="AK6" s="2">
        <v>0</v>
      </c>
      <c r="AL6" s="2"/>
    </row>
    <row r="7" spans="1:42" x14ac:dyDescent="0.25">
      <c r="A7">
        <v>1</v>
      </c>
      <c r="B7" s="2">
        <v>43786</v>
      </c>
      <c r="C7" s="2">
        <v>48426</v>
      </c>
      <c r="D7" s="2">
        <v>0</v>
      </c>
      <c r="E7" s="5">
        <v>0</v>
      </c>
      <c r="F7" s="2">
        <v>0</v>
      </c>
      <c r="G7" s="2">
        <v>0</v>
      </c>
      <c r="H7" s="2"/>
      <c r="P7">
        <v>1</v>
      </c>
      <c r="Q7" s="2">
        <v>38705</v>
      </c>
      <c r="R7" s="2">
        <v>43590</v>
      </c>
      <c r="S7" s="2">
        <v>0</v>
      </c>
      <c r="T7" s="5">
        <v>0</v>
      </c>
      <c r="U7" s="2">
        <v>0</v>
      </c>
      <c r="V7" s="2">
        <v>28</v>
      </c>
      <c r="W7" s="2"/>
      <c r="AE7">
        <v>1</v>
      </c>
      <c r="AF7" s="2">
        <v>49311</v>
      </c>
      <c r="AG7" s="2">
        <v>55025</v>
      </c>
      <c r="AH7" s="2">
        <v>0</v>
      </c>
      <c r="AI7" s="5"/>
      <c r="AJ7" s="2"/>
      <c r="AK7" s="2"/>
      <c r="AL7" s="2"/>
    </row>
    <row r="8" spans="1:42" x14ac:dyDescent="0.25">
      <c r="A8">
        <v>1</v>
      </c>
      <c r="B8" s="2">
        <v>43765</v>
      </c>
      <c r="C8" s="2">
        <v>48359</v>
      </c>
      <c r="D8" s="2">
        <v>0</v>
      </c>
      <c r="E8" s="2">
        <v>0</v>
      </c>
      <c r="F8" s="2">
        <v>0</v>
      </c>
      <c r="G8" s="2">
        <v>0</v>
      </c>
      <c r="H8" s="2"/>
      <c r="P8">
        <v>1</v>
      </c>
      <c r="Q8" s="2">
        <v>38656</v>
      </c>
      <c r="R8" s="2">
        <v>43888</v>
      </c>
      <c r="S8" s="2">
        <v>0</v>
      </c>
      <c r="T8" s="2">
        <v>0</v>
      </c>
      <c r="U8" s="2">
        <v>0</v>
      </c>
      <c r="V8" s="2">
        <v>55</v>
      </c>
      <c r="W8" s="2"/>
      <c r="AE8">
        <v>1</v>
      </c>
      <c r="AF8" s="2">
        <v>49181</v>
      </c>
      <c r="AG8" s="2">
        <v>54908</v>
      </c>
      <c r="AH8" s="2"/>
      <c r="AI8" s="2"/>
      <c r="AJ8" s="2"/>
      <c r="AK8" s="2"/>
      <c r="AL8" s="2"/>
    </row>
    <row r="9" spans="1:42" x14ac:dyDescent="0.25">
      <c r="A9">
        <v>5</v>
      </c>
      <c r="B9" s="2">
        <v>45403</v>
      </c>
      <c r="C9" s="2">
        <v>48120</v>
      </c>
      <c r="D9" s="2">
        <v>69</v>
      </c>
      <c r="E9" s="2">
        <v>1463</v>
      </c>
      <c r="F9" s="2">
        <v>0</v>
      </c>
      <c r="G9" s="2">
        <v>151</v>
      </c>
      <c r="H9" s="2"/>
      <c r="P9">
        <v>5</v>
      </c>
      <c r="Q9" s="2">
        <v>34949</v>
      </c>
      <c r="R9" s="2">
        <v>30248</v>
      </c>
      <c r="S9" s="2">
        <v>1014</v>
      </c>
      <c r="T9" s="2">
        <v>8290</v>
      </c>
      <c r="U9" s="2">
        <v>0</v>
      </c>
      <c r="V9" s="2">
        <v>236</v>
      </c>
      <c r="W9" s="2"/>
      <c r="AE9">
        <v>5</v>
      </c>
      <c r="AF9" s="2">
        <v>50837</v>
      </c>
      <c r="AG9" s="2">
        <v>53437</v>
      </c>
      <c r="AH9" s="2">
        <v>532</v>
      </c>
      <c r="AI9" s="2">
        <v>2048</v>
      </c>
      <c r="AJ9" s="2">
        <v>0</v>
      </c>
      <c r="AK9" s="2">
        <v>416</v>
      </c>
      <c r="AL9" s="2"/>
    </row>
    <row r="10" spans="1:42" x14ac:dyDescent="0.25">
      <c r="A10">
        <v>5</v>
      </c>
      <c r="B10" s="2">
        <v>45981</v>
      </c>
      <c r="C10" s="2">
        <v>48317</v>
      </c>
      <c r="D10" s="2">
        <v>72</v>
      </c>
      <c r="E10" s="2">
        <v>1216</v>
      </c>
      <c r="F10" s="2">
        <v>0</v>
      </c>
      <c r="G10" s="2">
        <v>162</v>
      </c>
      <c r="H10" s="2"/>
      <c r="P10">
        <v>5</v>
      </c>
      <c r="Q10" s="2">
        <v>34997</v>
      </c>
      <c r="R10" s="2">
        <v>30262</v>
      </c>
      <c r="S10" s="2">
        <v>998</v>
      </c>
      <c r="T10" s="2">
        <v>8316</v>
      </c>
      <c r="U10" s="2">
        <v>0</v>
      </c>
      <c r="V10" s="2">
        <v>277</v>
      </c>
      <c r="W10" s="2"/>
      <c r="AE10">
        <v>5</v>
      </c>
      <c r="AF10" s="2">
        <v>51212</v>
      </c>
      <c r="AG10" s="2">
        <v>53182</v>
      </c>
      <c r="AH10" s="2">
        <v>584</v>
      </c>
      <c r="AI10" s="2">
        <v>2078</v>
      </c>
      <c r="AJ10" s="2">
        <v>0</v>
      </c>
      <c r="AK10" s="2">
        <v>340</v>
      </c>
      <c r="AL10" s="2"/>
    </row>
    <row r="11" spans="1:42" x14ac:dyDescent="0.25">
      <c r="A11">
        <v>5</v>
      </c>
      <c r="B11" s="2">
        <v>45877</v>
      </c>
      <c r="C11" s="2">
        <v>48231</v>
      </c>
      <c r="D11" s="2">
        <v>85</v>
      </c>
      <c r="E11" s="2">
        <v>1428</v>
      </c>
      <c r="F11" s="2">
        <v>0</v>
      </c>
      <c r="G11" s="2">
        <v>170</v>
      </c>
      <c r="H11" s="2"/>
      <c r="P11">
        <v>5</v>
      </c>
      <c r="Q11" s="2">
        <v>34752</v>
      </c>
      <c r="R11" s="2">
        <v>30126</v>
      </c>
      <c r="S11" s="2">
        <v>1015</v>
      </c>
      <c r="T11" s="2">
        <v>8278</v>
      </c>
      <c r="U11" s="2">
        <v>0</v>
      </c>
      <c r="V11" s="2">
        <v>240</v>
      </c>
      <c r="W11" s="2"/>
      <c r="AE11">
        <v>5</v>
      </c>
      <c r="AF11" s="2">
        <v>50831</v>
      </c>
      <c r="AG11" s="2">
        <v>53406</v>
      </c>
      <c r="AH11" s="2">
        <v>619</v>
      </c>
      <c r="AI11" s="2">
        <v>2094</v>
      </c>
      <c r="AJ11" s="2">
        <v>0</v>
      </c>
      <c r="AK11" s="2">
        <v>298</v>
      </c>
      <c r="AL11" s="2"/>
    </row>
    <row r="12" spans="1:42" x14ac:dyDescent="0.25">
      <c r="A12">
        <v>10</v>
      </c>
      <c r="B12" s="2">
        <v>36781</v>
      </c>
      <c r="C12" s="2">
        <v>37282</v>
      </c>
      <c r="D12" s="2">
        <v>98</v>
      </c>
      <c r="E12" s="2">
        <v>3283</v>
      </c>
      <c r="F12" s="2">
        <v>0</v>
      </c>
      <c r="G12" s="2">
        <v>248</v>
      </c>
      <c r="H12" s="2"/>
      <c r="P12">
        <v>10</v>
      </c>
      <c r="Q12" s="2">
        <v>41137</v>
      </c>
      <c r="R12" s="2">
        <v>24696</v>
      </c>
      <c r="S12" s="2">
        <v>2504</v>
      </c>
      <c r="T12" s="2">
        <v>18475</v>
      </c>
      <c r="U12" s="2">
        <v>0</v>
      </c>
      <c r="V12" s="2">
        <v>609</v>
      </c>
      <c r="W12" s="2"/>
      <c r="AE12">
        <v>10</v>
      </c>
      <c r="AF12" s="2">
        <v>51434</v>
      </c>
      <c r="AG12" s="2">
        <v>49592</v>
      </c>
      <c r="AH12" s="2">
        <v>1090</v>
      </c>
      <c r="AI12" s="2">
        <v>7206</v>
      </c>
      <c r="AJ12" s="2">
        <v>0</v>
      </c>
      <c r="AK12" s="2">
        <v>314</v>
      </c>
      <c r="AL12" s="2"/>
    </row>
    <row r="13" spans="1:42" x14ac:dyDescent="0.25">
      <c r="A13">
        <v>10</v>
      </c>
      <c r="B13" s="2">
        <v>36928</v>
      </c>
      <c r="C13" s="2">
        <v>37359</v>
      </c>
      <c r="D13" s="2">
        <v>99</v>
      </c>
      <c r="E13" s="2">
        <v>3292</v>
      </c>
      <c r="F13" s="2">
        <v>0</v>
      </c>
      <c r="G13" s="2">
        <v>245</v>
      </c>
      <c r="H13" s="2"/>
      <c r="P13">
        <v>10</v>
      </c>
      <c r="Q13" s="2">
        <v>40848</v>
      </c>
      <c r="R13" s="2">
        <v>24563</v>
      </c>
      <c r="S13" s="2">
        <v>2497</v>
      </c>
      <c r="T13" s="2">
        <v>18410</v>
      </c>
      <c r="U13" s="2">
        <v>0</v>
      </c>
      <c r="V13" s="2">
        <v>622</v>
      </c>
      <c r="W13" s="2"/>
      <c r="AE13">
        <v>10</v>
      </c>
      <c r="AF13" s="2">
        <v>51068</v>
      </c>
      <c r="AG13" s="2">
        <v>49301</v>
      </c>
      <c r="AH13" s="2">
        <v>1051</v>
      </c>
      <c r="AI13" s="2">
        <v>7078</v>
      </c>
      <c r="AJ13" s="2">
        <v>0</v>
      </c>
      <c r="AK13" s="2">
        <v>307</v>
      </c>
      <c r="AL13" s="2"/>
    </row>
    <row r="14" spans="1:42" x14ac:dyDescent="0.25">
      <c r="A14">
        <v>10</v>
      </c>
      <c r="B14" s="2">
        <v>36793</v>
      </c>
      <c r="C14" s="2">
        <v>37333</v>
      </c>
      <c r="D14" s="2">
        <v>99</v>
      </c>
      <c r="E14" s="2">
        <v>3305</v>
      </c>
      <c r="F14" s="2">
        <v>0</v>
      </c>
      <c r="G14" s="2">
        <v>219</v>
      </c>
      <c r="H14" s="2"/>
      <c r="P14">
        <v>10</v>
      </c>
      <c r="Q14" s="2">
        <v>41221</v>
      </c>
      <c r="R14" s="2">
        <v>24693</v>
      </c>
      <c r="S14" s="2">
        <v>2495</v>
      </c>
      <c r="T14" s="2">
        <v>18447</v>
      </c>
      <c r="U14" s="2">
        <v>0</v>
      </c>
      <c r="V14" s="2">
        <v>588</v>
      </c>
      <c r="W14" s="2"/>
      <c r="AE14">
        <v>10</v>
      </c>
      <c r="AF14" s="2">
        <v>51063</v>
      </c>
      <c r="AG14" s="2">
        <v>49396</v>
      </c>
      <c r="AH14" s="2">
        <v>1066</v>
      </c>
      <c r="AI14" s="2">
        <v>7095</v>
      </c>
      <c r="AJ14" s="2">
        <v>0</v>
      </c>
      <c r="AK14" s="2">
        <v>288</v>
      </c>
      <c r="AL14" s="2"/>
    </row>
    <row r="15" spans="1:42" x14ac:dyDescent="0.25">
      <c r="A15">
        <v>20</v>
      </c>
      <c r="B15" s="2">
        <v>39876</v>
      </c>
      <c r="C15" s="2">
        <v>36822</v>
      </c>
      <c r="D15" s="2">
        <v>311</v>
      </c>
      <c r="E15" s="2">
        <v>6146</v>
      </c>
      <c r="F15" s="2">
        <v>0</v>
      </c>
      <c r="G15" s="2">
        <v>529</v>
      </c>
      <c r="H15" s="2"/>
      <c r="P15">
        <v>20</v>
      </c>
      <c r="Q15" s="2">
        <v>38786</v>
      </c>
      <c r="R15" s="2">
        <v>10443</v>
      </c>
      <c r="S15" s="2">
        <v>4794</v>
      </c>
      <c r="T15" s="2">
        <v>26447</v>
      </c>
      <c r="U15" s="2">
        <v>0</v>
      </c>
      <c r="V15" s="2">
        <v>879</v>
      </c>
      <c r="W15" s="2"/>
      <c r="AE15">
        <v>20</v>
      </c>
      <c r="AF15" s="2">
        <v>41602</v>
      </c>
      <c r="AG15" s="2">
        <v>31265</v>
      </c>
      <c r="AH15" s="2">
        <v>1896</v>
      </c>
      <c r="AI15" s="2">
        <v>12289</v>
      </c>
      <c r="AJ15" s="2">
        <v>0</v>
      </c>
      <c r="AK15" s="2">
        <v>750</v>
      </c>
      <c r="AL15" s="2"/>
    </row>
    <row r="16" spans="1:42" x14ac:dyDescent="0.25">
      <c r="A16">
        <v>20</v>
      </c>
      <c r="B16" s="2">
        <v>39938</v>
      </c>
      <c r="C16" s="2">
        <v>36832</v>
      </c>
      <c r="D16" s="2">
        <v>100</v>
      </c>
      <c r="E16" s="2">
        <v>6156</v>
      </c>
      <c r="F16" s="2">
        <v>0</v>
      </c>
      <c r="G16" s="2">
        <v>483</v>
      </c>
      <c r="H16" s="2"/>
      <c r="P16">
        <v>20</v>
      </c>
      <c r="Q16" s="2">
        <v>38854</v>
      </c>
      <c r="R16" s="2">
        <v>10461</v>
      </c>
      <c r="S16" s="2">
        <v>4789</v>
      </c>
      <c r="T16" s="2">
        <v>26523</v>
      </c>
      <c r="U16" s="2">
        <v>0</v>
      </c>
      <c r="V16" s="2">
        <v>895</v>
      </c>
      <c r="W16" s="2"/>
      <c r="AE16">
        <v>20</v>
      </c>
      <c r="AF16" s="2">
        <v>41116</v>
      </c>
      <c r="AG16" s="2">
        <v>30960</v>
      </c>
      <c r="AH16" s="2">
        <v>1876</v>
      </c>
      <c r="AI16" s="2">
        <v>12270</v>
      </c>
      <c r="AJ16" s="2">
        <v>0</v>
      </c>
      <c r="AK16" s="2">
        <v>500</v>
      </c>
      <c r="AL16" s="2"/>
    </row>
    <row r="17" spans="1:38" x14ac:dyDescent="0.25">
      <c r="A17">
        <v>20</v>
      </c>
      <c r="B17" s="2">
        <v>39263</v>
      </c>
      <c r="C17" s="2">
        <v>36347</v>
      </c>
      <c r="D17" s="2">
        <v>291</v>
      </c>
      <c r="E17" s="2">
        <v>6083</v>
      </c>
      <c r="F17" s="2">
        <v>0</v>
      </c>
      <c r="G17" s="2">
        <v>497</v>
      </c>
      <c r="H17" s="2"/>
      <c r="P17">
        <v>20</v>
      </c>
      <c r="Q17" s="2">
        <v>38734</v>
      </c>
      <c r="R17" s="2">
        <v>10445</v>
      </c>
      <c r="S17" s="2">
        <v>4804</v>
      </c>
      <c r="T17" s="2">
        <v>26468</v>
      </c>
      <c r="U17" s="2">
        <v>0</v>
      </c>
      <c r="V17" s="2">
        <v>901</v>
      </c>
      <c r="W17" s="2"/>
      <c r="AE17">
        <v>20</v>
      </c>
      <c r="AF17" s="2">
        <v>41379</v>
      </c>
      <c r="AG17" s="2">
        <v>31160</v>
      </c>
      <c r="AH17" s="2">
        <v>1883</v>
      </c>
      <c r="AI17" s="2">
        <v>12270</v>
      </c>
      <c r="AJ17" s="2">
        <v>0</v>
      </c>
      <c r="AK17" s="2">
        <v>620</v>
      </c>
      <c r="AL17" s="2"/>
    </row>
    <row r="18" spans="1:38" x14ac:dyDescent="0.25">
      <c r="A18">
        <v>40</v>
      </c>
      <c r="B18" s="2">
        <v>45220</v>
      </c>
      <c r="C18" s="2">
        <v>37097</v>
      </c>
      <c r="D18" s="5">
        <v>522</v>
      </c>
      <c r="E18" s="2">
        <v>10700</v>
      </c>
      <c r="F18" s="2">
        <v>0</v>
      </c>
      <c r="G18" s="2">
        <v>1186</v>
      </c>
      <c r="H18" s="2"/>
      <c r="P18">
        <v>40</v>
      </c>
      <c r="Q18" s="2">
        <v>38568</v>
      </c>
      <c r="R18" s="2">
        <v>2438</v>
      </c>
      <c r="S18" s="5">
        <v>10963</v>
      </c>
      <c r="T18" s="2">
        <v>27370</v>
      </c>
      <c r="U18" s="2">
        <v>0</v>
      </c>
      <c r="V18" s="2">
        <v>1435</v>
      </c>
      <c r="W18" s="2"/>
      <c r="AE18">
        <v>40</v>
      </c>
      <c r="AF18" s="2">
        <v>39832</v>
      </c>
      <c r="AG18" s="2">
        <v>19752</v>
      </c>
      <c r="AH18" s="5">
        <v>3343</v>
      </c>
      <c r="AI18" s="2">
        <v>19409</v>
      </c>
      <c r="AJ18" s="2">
        <v>0</v>
      </c>
      <c r="AK18" s="2">
        <v>648</v>
      </c>
      <c r="AL18" s="2"/>
    </row>
    <row r="19" spans="1:38" x14ac:dyDescent="0.25">
      <c r="A19">
        <v>40</v>
      </c>
      <c r="B19" s="2">
        <v>45152</v>
      </c>
      <c r="C19" s="2">
        <v>37397</v>
      </c>
      <c r="D19" s="2">
        <v>523</v>
      </c>
      <c r="E19" s="2">
        <v>10814</v>
      </c>
      <c r="F19" s="2">
        <v>0</v>
      </c>
      <c r="G19" s="2">
        <v>1225</v>
      </c>
      <c r="H19" s="2"/>
      <c r="P19">
        <v>40</v>
      </c>
      <c r="Q19" s="2">
        <v>38627</v>
      </c>
      <c r="R19" s="2">
        <v>2411</v>
      </c>
      <c r="S19" s="2">
        <v>10945</v>
      </c>
      <c r="T19" s="2">
        <v>27349</v>
      </c>
      <c r="U19" s="2">
        <v>0</v>
      </c>
      <c r="V19" s="2">
        <v>1421</v>
      </c>
      <c r="W19" s="2"/>
      <c r="AE19">
        <v>40</v>
      </c>
      <c r="AF19" s="2">
        <v>40022</v>
      </c>
      <c r="AG19" s="2">
        <v>19853</v>
      </c>
      <c r="AH19" s="2">
        <v>3352</v>
      </c>
      <c r="AI19" s="2">
        <v>19488</v>
      </c>
      <c r="AJ19" s="2">
        <v>0</v>
      </c>
      <c r="AK19" s="2">
        <v>574</v>
      </c>
      <c r="AL19" s="2"/>
    </row>
    <row r="20" spans="1:38" x14ac:dyDescent="0.25">
      <c r="A20">
        <v>40</v>
      </c>
      <c r="B20" s="2">
        <v>45476</v>
      </c>
      <c r="C20" s="2">
        <v>37527</v>
      </c>
      <c r="D20" s="2">
        <v>538</v>
      </c>
      <c r="E20" s="2">
        <v>10819</v>
      </c>
      <c r="F20" s="2">
        <v>0</v>
      </c>
      <c r="G20" s="2">
        <v>1248</v>
      </c>
      <c r="H20" s="2"/>
      <c r="P20">
        <v>40</v>
      </c>
      <c r="Q20" s="2">
        <v>38362</v>
      </c>
      <c r="R20" s="2">
        <v>2420</v>
      </c>
      <c r="S20" s="2">
        <v>10945</v>
      </c>
      <c r="T20" s="2">
        <v>27298</v>
      </c>
      <c r="U20" s="2">
        <v>0</v>
      </c>
      <c r="V20" s="2">
        <v>1365</v>
      </c>
      <c r="W20" s="2"/>
      <c r="AE20">
        <v>40</v>
      </c>
      <c r="AF20" s="2">
        <v>39856</v>
      </c>
      <c r="AG20" s="2">
        <v>19756</v>
      </c>
      <c r="AH20" s="2">
        <v>3345</v>
      </c>
      <c r="AI20" s="2">
        <v>19445</v>
      </c>
      <c r="AJ20" s="2">
        <v>0</v>
      </c>
      <c r="AK20" s="2">
        <v>638</v>
      </c>
      <c r="AL20" s="2"/>
    </row>
    <row r="21" spans="1:38" x14ac:dyDescent="0.25">
      <c r="A21">
        <v>60</v>
      </c>
      <c r="B21" s="2">
        <v>44630</v>
      </c>
      <c r="C21" s="2">
        <v>32478</v>
      </c>
      <c r="D21" s="2">
        <v>664</v>
      </c>
      <c r="E21" s="2">
        <v>13518</v>
      </c>
      <c r="F21" s="2">
        <v>0</v>
      </c>
      <c r="G21" s="2">
        <v>1587</v>
      </c>
      <c r="H21" s="2"/>
      <c r="P21">
        <v>60</v>
      </c>
      <c r="Q21" s="2">
        <v>41874</v>
      </c>
      <c r="R21" s="2">
        <v>349</v>
      </c>
      <c r="S21" s="2">
        <v>17140</v>
      </c>
      <c r="T21" s="2">
        <v>26150</v>
      </c>
      <c r="U21" s="2">
        <v>0</v>
      </c>
      <c r="V21" s="2">
        <v>1208</v>
      </c>
      <c r="W21" s="2"/>
      <c r="AE21">
        <v>60</v>
      </c>
      <c r="AF21" s="2">
        <v>44009</v>
      </c>
      <c r="AG21" s="2">
        <v>11082</v>
      </c>
      <c r="AH21" s="2">
        <v>5814</v>
      </c>
      <c r="AI21" s="5">
        <v>28766</v>
      </c>
      <c r="AJ21" s="2">
        <v>0</v>
      </c>
      <c r="AK21" s="2">
        <v>1591</v>
      </c>
      <c r="AL21" s="2"/>
    </row>
    <row r="22" spans="1:38" x14ac:dyDescent="0.25">
      <c r="A22">
        <v>60</v>
      </c>
      <c r="B22" s="2">
        <v>44770</v>
      </c>
      <c r="C22" s="2">
        <v>32581</v>
      </c>
      <c r="D22" s="2">
        <v>702</v>
      </c>
      <c r="E22" s="2">
        <v>13571</v>
      </c>
      <c r="F22" s="2">
        <v>0</v>
      </c>
      <c r="G22" s="2">
        <v>1657</v>
      </c>
      <c r="H22" s="2"/>
      <c r="P22">
        <v>60</v>
      </c>
      <c r="Q22" s="2">
        <v>42270</v>
      </c>
      <c r="R22" s="2">
        <v>343</v>
      </c>
      <c r="S22" s="2">
        <v>17197</v>
      </c>
      <c r="T22" s="2">
        <v>26335</v>
      </c>
      <c r="U22" s="2">
        <v>0</v>
      </c>
      <c r="V22" s="2">
        <v>1200</v>
      </c>
      <c r="W22" s="2"/>
      <c r="AE22">
        <v>60</v>
      </c>
      <c r="AF22" s="2">
        <v>43915</v>
      </c>
      <c r="AG22" s="2">
        <v>11086</v>
      </c>
      <c r="AH22" s="2">
        <v>5816</v>
      </c>
      <c r="AI22" s="2">
        <v>28687</v>
      </c>
      <c r="AJ22" s="2">
        <v>0</v>
      </c>
      <c r="AK22" s="2">
        <v>1532</v>
      </c>
      <c r="AL22" s="2"/>
    </row>
    <row r="23" spans="1:38" x14ac:dyDescent="0.25">
      <c r="A23">
        <v>60</v>
      </c>
      <c r="B23" s="2">
        <v>44864</v>
      </c>
      <c r="C23" s="2">
        <v>32532</v>
      </c>
      <c r="D23" s="2">
        <v>686</v>
      </c>
      <c r="E23" s="2">
        <v>13573</v>
      </c>
      <c r="F23" s="2">
        <v>0</v>
      </c>
      <c r="G23" s="2">
        <v>1661</v>
      </c>
      <c r="H23" s="2"/>
      <c r="P23">
        <v>60</v>
      </c>
      <c r="Q23" s="2">
        <v>42281</v>
      </c>
      <c r="R23" s="2">
        <v>350</v>
      </c>
      <c r="S23" s="2">
        <v>17153</v>
      </c>
      <c r="T23" s="2">
        <v>26219</v>
      </c>
      <c r="U23" s="2">
        <v>0</v>
      </c>
      <c r="V23" s="2">
        <v>1259</v>
      </c>
      <c r="W23" s="2"/>
      <c r="AE23">
        <v>60</v>
      </c>
      <c r="AF23" s="2">
        <v>44056</v>
      </c>
      <c r="AG23" s="2">
        <v>11099</v>
      </c>
      <c r="AH23" s="2">
        <v>5810</v>
      </c>
      <c r="AI23" s="2">
        <v>28737</v>
      </c>
      <c r="AJ23" s="2">
        <v>0</v>
      </c>
      <c r="AK23" s="2">
        <v>1589</v>
      </c>
      <c r="AL23" s="2"/>
    </row>
    <row r="24" spans="1:38" x14ac:dyDescent="0.25">
      <c r="A24">
        <v>120</v>
      </c>
      <c r="B24" s="2">
        <v>44658</v>
      </c>
      <c r="C24" s="2">
        <v>24835</v>
      </c>
      <c r="D24" s="2">
        <v>1052</v>
      </c>
      <c r="E24" s="2">
        <v>18756</v>
      </c>
      <c r="F24" s="2">
        <v>0</v>
      </c>
      <c r="G24" s="2">
        <v>3091</v>
      </c>
      <c r="H24" s="2"/>
      <c r="P24">
        <v>120</v>
      </c>
      <c r="Q24" s="2">
        <v>40592</v>
      </c>
      <c r="R24" s="2">
        <v>0</v>
      </c>
      <c r="S24" s="2">
        <v>29047</v>
      </c>
      <c r="T24" s="2">
        <v>12060</v>
      </c>
      <c r="U24" s="2">
        <v>0</v>
      </c>
      <c r="V24" s="2">
        <v>1139</v>
      </c>
      <c r="W24" s="2"/>
      <c r="AE24">
        <v>120</v>
      </c>
      <c r="AF24" s="2">
        <v>38770</v>
      </c>
      <c r="AG24" s="2">
        <v>2707</v>
      </c>
      <c r="AH24" s="2">
        <v>8630</v>
      </c>
      <c r="AI24" s="2">
        <v>27034</v>
      </c>
      <c r="AJ24" s="2">
        <v>0</v>
      </c>
      <c r="AK24" s="2">
        <v>2425</v>
      </c>
      <c r="AL24" s="2"/>
    </row>
    <row r="25" spans="1:38" x14ac:dyDescent="0.25">
      <c r="A25">
        <v>120</v>
      </c>
      <c r="B25" s="2">
        <v>44511</v>
      </c>
      <c r="C25" s="2">
        <v>24698</v>
      </c>
      <c r="D25" s="2">
        <v>1070</v>
      </c>
      <c r="E25" s="2">
        <v>18708</v>
      </c>
      <c r="F25" s="2">
        <v>0</v>
      </c>
      <c r="G25" s="2">
        <v>3098</v>
      </c>
      <c r="H25" s="2"/>
      <c r="P25">
        <v>120</v>
      </c>
      <c r="Q25" s="2">
        <v>40752</v>
      </c>
      <c r="R25" s="2">
        <v>0</v>
      </c>
      <c r="S25" s="2">
        <v>29150</v>
      </c>
      <c r="T25" s="2">
        <v>12093</v>
      </c>
      <c r="U25" s="2">
        <v>0</v>
      </c>
      <c r="V25" s="2">
        <v>1207</v>
      </c>
      <c r="W25" s="2"/>
      <c r="AE25">
        <v>120</v>
      </c>
      <c r="AF25" s="2">
        <v>38518</v>
      </c>
      <c r="AG25" s="2">
        <v>2697</v>
      </c>
      <c r="AH25" s="2">
        <v>8601</v>
      </c>
      <c r="AI25" s="2">
        <v>26944</v>
      </c>
      <c r="AJ25" s="2">
        <v>0</v>
      </c>
      <c r="AK25" s="2">
        <v>2428</v>
      </c>
      <c r="AL25" s="2"/>
    </row>
    <row r="26" spans="1:38" x14ac:dyDescent="0.25">
      <c r="A26">
        <v>120</v>
      </c>
      <c r="B26" s="2">
        <v>44256</v>
      </c>
      <c r="C26" s="2">
        <v>24668</v>
      </c>
      <c r="D26" s="2">
        <v>1045</v>
      </c>
      <c r="E26" s="2">
        <v>18718</v>
      </c>
      <c r="F26" s="2">
        <v>0</v>
      </c>
      <c r="G26" s="2">
        <v>2996</v>
      </c>
      <c r="H26" s="2"/>
      <c r="P26">
        <v>120</v>
      </c>
      <c r="Q26" s="2">
        <v>40811</v>
      </c>
      <c r="R26" s="2">
        <v>0</v>
      </c>
      <c r="S26" s="2">
        <v>29092</v>
      </c>
      <c r="T26" s="2">
        <v>12077</v>
      </c>
      <c r="U26" s="2">
        <v>0</v>
      </c>
      <c r="V26" s="2">
        <v>1111</v>
      </c>
      <c r="W26" s="2"/>
      <c r="AE26">
        <v>120</v>
      </c>
      <c r="AF26" s="2">
        <v>38748</v>
      </c>
      <c r="AG26" s="2">
        <v>2659</v>
      </c>
      <c r="AH26" s="2">
        <v>8625</v>
      </c>
      <c r="AI26" s="2">
        <v>26987</v>
      </c>
      <c r="AJ26" s="2">
        <v>0</v>
      </c>
      <c r="AK26" s="2">
        <v>2423</v>
      </c>
      <c r="AL26" s="2"/>
    </row>
    <row r="27" spans="1:38" x14ac:dyDescent="0.25">
      <c r="A27">
        <v>240</v>
      </c>
      <c r="B27" s="2">
        <v>46072</v>
      </c>
      <c r="C27" s="2">
        <v>15740</v>
      </c>
      <c r="D27" s="2">
        <v>1617</v>
      </c>
      <c r="E27" s="2">
        <v>23187</v>
      </c>
      <c r="F27" s="2">
        <v>0</v>
      </c>
      <c r="G27" s="2">
        <v>7785</v>
      </c>
      <c r="H27" s="2"/>
      <c r="P27">
        <v>240</v>
      </c>
      <c r="Q27" s="2">
        <v>34700</v>
      </c>
      <c r="R27" s="2">
        <v>0</v>
      </c>
      <c r="S27" s="2">
        <v>31042</v>
      </c>
      <c r="T27" s="2">
        <v>2729</v>
      </c>
      <c r="U27" s="2">
        <v>0</v>
      </c>
      <c r="V27" s="2">
        <v>440</v>
      </c>
      <c r="W27" s="2"/>
      <c r="AE27">
        <v>240</v>
      </c>
      <c r="AF27" s="2">
        <v>40874</v>
      </c>
      <c r="AG27" s="2">
        <v>593</v>
      </c>
      <c r="AH27" s="2">
        <v>16047</v>
      </c>
      <c r="AI27" s="2">
        <v>21504</v>
      </c>
      <c r="AJ27" s="2">
        <v>0</v>
      </c>
      <c r="AK27" s="2">
        <v>2857</v>
      </c>
      <c r="AL27" s="2"/>
    </row>
    <row r="28" spans="1:38" x14ac:dyDescent="0.25">
      <c r="A28">
        <v>240</v>
      </c>
      <c r="B28" s="2">
        <v>46258</v>
      </c>
      <c r="C28" s="2">
        <v>15800</v>
      </c>
      <c r="D28" s="2">
        <v>1630</v>
      </c>
      <c r="E28" s="2">
        <v>23216</v>
      </c>
      <c r="F28" s="2">
        <v>0</v>
      </c>
      <c r="G28" s="2">
        <v>7646</v>
      </c>
      <c r="H28" s="2"/>
      <c r="P28">
        <v>240</v>
      </c>
      <c r="Q28" s="2">
        <v>64959</v>
      </c>
      <c r="R28" s="2">
        <v>0</v>
      </c>
      <c r="S28" s="2">
        <v>31209</v>
      </c>
      <c r="T28" s="2">
        <v>2755</v>
      </c>
      <c r="U28" s="2">
        <v>0</v>
      </c>
      <c r="V28" s="2">
        <v>417</v>
      </c>
      <c r="W28" s="2"/>
      <c r="AE28">
        <v>240</v>
      </c>
      <c r="AF28" s="2">
        <v>40953</v>
      </c>
      <c r="AG28" s="2">
        <v>605</v>
      </c>
      <c r="AH28" s="2">
        <v>16283</v>
      </c>
      <c r="AI28" s="2">
        <v>21590</v>
      </c>
      <c r="AJ28" s="2">
        <v>0</v>
      </c>
      <c r="AK28" s="2">
        <v>2861</v>
      </c>
      <c r="AL28" s="2"/>
    </row>
    <row r="29" spans="1:38" x14ac:dyDescent="0.25">
      <c r="A29">
        <v>240</v>
      </c>
      <c r="B29" s="2">
        <v>46242</v>
      </c>
      <c r="C29" s="2">
        <v>15860</v>
      </c>
      <c r="D29" s="2">
        <v>1630</v>
      </c>
      <c r="E29" s="2">
        <v>23300</v>
      </c>
      <c r="F29" s="2">
        <v>0</v>
      </c>
      <c r="G29" s="2">
        <v>7735</v>
      </c>
      <c r="H29" s="2"/>
      <c r="P29">
        <v>240</v>
      </c>
      <c r="Q29" s="2">
        <v>34918</v>
      </c>
      <c r="R29" s="2">
        <v>0</v>
      </c>
      <c r="S29" s="2">
        <v>31074</v>
      </c>
      <c r="T29" s="2">
        <v>2748</v>
      </c>
      <c r="U29" s="2">
        <v>0</v>
      </c>
      <c r="V29" s="2">
        <v>422</v>
      </c>
      <c r="W29" s="2"/>
      <c r="AE29">
        <v>240</v>
      </c>
      <c r="AF29" s="2">
        <v>40816</v>
      </c>
      <c r="AG29" s="2">
        <v>623</v>
      </c>
      <c r="AH29" s="2">
        <v>16225</v>
      </c>
      <c r="AI29" s="2">
        <v>21415</v>
      </c>
      <c r="AJ29" s="2">
        <v>0</v>
      </c>
      <c r="AK29" s="2">
        <v>2891</v>
      </c>
      <c r="AL29" s="2"/>
    </row>
    <row r="30" spans="1:38" x14ac:dyDescent="0.25">
      <c r="A30">
        <v>360</v>
      </c>
      <c r="B30" s="2">
        <v>45600</v>
      </c>
      <c r="C30" s="2">
        <v>10648</v>
      </c>
      <c r="D30" s="2">
        <v>2147</v>
      </c>
      <c r="E30" s="2">
        <v>23105</v>
      </c>
      <c r="F30" s="2">
        <v>0</v>
      </c>
      <c r="G30" s="2">
        <v>12530</v>
      </c>
      <c r="H30" s="2"/>
      <c r="P30">
        <v>360</v>
      </c>
      <c r="Q30" s="2">
        <v>39120</v>
      </c>
      <c r="R30" s="2">
        <v>0</v>
      </c>
      <c r="S30" s="2">
        <v>37483</v>
      </c>
      <c r="T30" s="2">
        <v>504</v>
      </c>
      <c r="U30" s="2">
        <v>0</v>
      </c>
      <c r="V30" s="2">
        <v>127</v>
      </c>
      <c r="W30" s="2"/>
      <c r="AE30">
        <v>360</v>
      </c>
      <c r="AF30" s="2">
        <v>51027</v>
      </c>
      <c r="AG30" s="2">
        <v>471</v>
      </c>
      <c r="AH30" s="2">
        <v>32940</v>
      </c>
      <c r="AI30" s="2">
        <v>19421</v>
      </c>
      <c r="AJ30" s="2">
        <v>0</v>
      </c>
      <c r="AK30" s="2">
        <v>2442</v>
      </c>
      <c r="AL30" s="2"/>
    </row>
    <row r="31" spans="1:38" x14ac:dyDescent="0.25">
      <c r="A31">
        <v>360</v>
      </c>
      <c r="B31" s="2">
        <v>45413</v>
      </c>
      <c r="C31" s="2">
        <v>11818</v>
      </c>
      <c r="D31" s="2">
        <v>3452</v>
      </c>
      <c r="E31" s="2">
        <v>22834</v>
      </c>
      <c r="F31" s="2">
        <v>0</v>
      </c>
      <c r="G31" s="2">
        <v>11843</v>
      </c>
      <c r="H31" s="2"/>
      <c r="P31">
        <v>360</v>
      </c>
      <c r="Q31" s="2">
        <v>39581</v>
      </c>
      <c r="R31" s="2">
        <v>0</v>
      </c>
      <c r="S31" s="2">
        <v>37524</v>
      </c>
      <c r="T31" s="2">
        <v>507</v>
      </c>
      <c r="U31" s="2">
        <v>0</v>
      </c>
      <c r="V31" s="2">
        <v>151</v>
      </c>
      <c r="W31" s="2"/>
      <c r="AE31">
        <v>360</v>
      </c>
      <c r="AF31" s="2">
        <v>51036</v>
      </c>
      <c r="AG31" s="2">
        <v>413</v>
      </c>
      <c r="AH31" s="2">
        <v>33034</v>
      </c>
      <c r="AI31" s="2">
        <v>19473</v>
      </c>
      <c r="AJ31" s="2">
        <v>0</v>
      </c>
      <c r="AK31" s="2">
        <v>2432</v>
      </c>
      <c r="AL31" s="2"/>
    </row>
    <row r="32" spans="1:38" x14ac:dyDescent="0.25">
      <c r="A32">
        <v>360</v>
      </c>
      <c r="B32" s="2">
        <v>45172</v>
      </c>
      <c r="C32" s="2">
        <v>10649</v>
      </c>
      <c r="D32" s="2">
        <v>2144</v>
      </c>
      <c r="E32" s="2">
        <v>23035</v>
      </c>
      <c r="F32" s="2">
        <v>0</v>
      </c>
      <c r="G32" s="2">
        <v>12402</v>
      </c>
      <c r="H32" s="2"/>
      <c r="P32">
        <v>360</v>
      </c>
      <c r="Q32" s="2">
        <v>37132</v>
      </c>
      <c r="R32" s="2">
        <v>0</v>
      </c>
      <c r="S32" s="2">
        <v>37206</v>
      </c>
      <c r="T32" s="2">
        <v>519</v>
      </c>
      <c r="U32" s="2">
        <v>0</v>
      </c>
      <c r="V32" s="2">
        <v>272</v>
      </c>
      <c r="W32" s="2"/>
      <c r="AE32">
        <v>360</v>
      </c>
      <c r="AF32" s="2">
        <v>50850</v>
      </c>
      <c r="AG32" s="2">
        <v>410</v>
      </c>
      <c r="AH32" s="2">
        <v>33039</v>
      </c>
      <c r="AI32" s="2">
        <v>19471</v>
      </c>
      <c r="AJ32" s="2">
        <v>0</v>
      </c>
      <c r="AK32" s="2">
        <v>2465</v>
      </c>
      <c r="AL32" s="2"/>
    </row>
    <row r="33" spans="1:42" x14ac:dyDescent="0.25">
      <c r="B33" s="2"/>
      <c r="C33" s="2"/>
      <c r="D33" s="2"/>
      <c r="E33" s="2"/>
      <c r="F33" s="2"/>
      <c r="G33" s="2"/>
      <c r="H33" s="2"/>
      <c r="Q33" s="2"/>
      <c r="R33" s="2"/>
      <c r="S33" s="2"/>
      <c r="T33" s="2"/>
      <c r="U33" s="2"/>
      <c r="V33" s="2"/>
      <c r="W33" s="2"/>
      <c r="AF33" s="2"/>
      <c r="AG33" s="2"/>
      <c r="AH33" s="2"/>
      <c r="AI33" s="2"/>
      <c r="AJ33" s="2"/>
      <c r="AK33" s="2"/>
      <c r="AL33" s="2"/>
    </row>
    <row r="34" spans="1:42" x14ac:dyDescent="0.25">
      <c r="B34" s="2"/>
      <c r="C34" s="2"/>
      <c r="D34" s="2"/>
      <c r="E34" s="2"/>
      <c r="F34" s="2"/>
      <c r="G34" s="2"/>
      <c r="H34" s="2"/>
      <c r="Q34" s="2"/>
      <c r="R34" s="2"/>
      <c r="S34" s="2"/>
      <c r="T34" s="2"/>
      <c r="U34" s="2"/>
      <c r="V34" s="2"/>
      <c r="W34" s="2"/>
      <c r="AF34" s="2"/>
      <c r="AG34" s="2"/>
      <c r="AH34" s="2"/>
      <c r="AI34" s="2"/>
      <c r="AJ34" s="2"/>
      <c r="AK34" s="2"/>
      <c r="AL34" s="2"/>
    </row>
    <row r="35" spans="1:42" x14ac:dyDescent="0.25">
      <c r="B35" s="2"/>
      <c r="C35" s="2"/>
      <c r="D35" s="2"/>
      <c r="E35" s="2"/>
      <c r="F35" s="2"/>
      <c r="G35" s="2"/>
      <c r="H35" s="2"/>
      <c r="Q35" s="2"/>
      <c r="R35" s="2"/>
      <c r="S35" s="2"/>
      <c r="T35" s="2"/>
      <c r="U35" s="2"/>
      <c r="V35" s="2"/>
      <c r="W35" s="2"/>
      <c r="AF35" s="2"/>
      <c r="AG35" s="2"/>
      <c r="AH35" s="2"/>
      <c r="AI35" s="2"/>
      <c r="AJ35" s="2"/>
      <c r="AK35" s="2"/>
      <c r="AL35" s="2"/>
    </row>
    <row r="37" spans="1:42" x14ac:dyDescent="0.25">
      <c r="A37" s="1"/>
      <c r="B37" s="10"/>
      <c r="C37" s="10"/>
      <c r="D37" s="10"/>
      <c r="E37" s="10"/>
      <c r="F37" s="10"/>
      <c r="G37" s="10"/>
      <c r="H37" s="10"/>
      <c r="P37" s="1"/>
      <c r="Q37" s="10"/>
      <c r="R37" s="10"/>
      <c r="S37" s="10"/>
      <c r="T37" s="10"/>
      <c r="U37" s="10"/>
      <c r="V37" s="10"/>
      <c r="W37" s="10"/>
      <c r="AE37" s="1"/>
      <c r="AF37" s="10"/>
      <c r="AG37" s="10"/>
      <c r="AH37" s="10"/>
      <c r="AI37" s="10"/>
      <c r="AJ37" s="10"/>
      <c r="AK37" s="10"/>
      <c r="AL37" s="10"/>
      <c r="AP37" s="1"/>
    </row>
    <row r="38" spans="1:42" x14ac:dyDescent="0.25">
      <c r="B38" s="2" t="s">
        <v>0</v>
      </c>
      <c r="C38" s="2" t="s">
        <v>5</v>
      </c>
      <c r="D38" s="2" t="s">
        <v>1</v>
      </c>
      <c r="E38" s="2" t="s">
        <v>2</v>
      </c>
      <c r="F38" s="2" t="s">
        <v>3</v>
      </c>
      <c r="G38" s="2" t="s">
        <v>4</v>
      </c>
      <c r="H38" s="2"/>
      <c r="Q38" s="2" t="s">
        <v>0</v>
      </c>
      <c r="R38" s="2" t="s">
        <v>5</v>
      </c>
      <c r="S38" s="2" t="s">
        <v>1</v>
      </c>
      <c r="T38" s="2" t="s">
        <v>2</v>
      </c>
      <c r="U38" s="2" t="s">
        <v>3</v>
      </c>
      <c r="V38" s="2" t="s">
        <v>4</v>
      </c>
      <c r="W38" s="2"/>
      <c r="AF38" s="2" t="s">
        <v>0</v>
      </c>
      <c r="AG38" s="2" t="s">
        <v>5</v>
      </c>
      <c r="AH38" s="2" t="s">
        <v>1</v>
      </c>
      <c r="AI38" s="2" t="s">
        <v>2</v>
      </c>
      <c r="AJ38" s="2" t="s">
        <v>3</v>
      </c>
      <c r="AK38" s="2" t="s">
        <v>4</v>
      </c>
      <c r="AL38" s="2"/>
    </row>
    <row r="39" spans="1:42" x14ac:dyDescent="0.25">
      <c r="A39">
        <v>0</v>
      </c>
      <c r="B39" s="2"/>
      <c r="C39" s="2">
        <f t="shared" ref="C39:C71" si="0">(C3/B3)</f>
        <v>1.1215040116041883</v>
      </c>
      <c r="D39" s="2">
        <f t="shared" ref="D39:D71" si="1">(D3/B3)</f>
        <v>0</v>
      </c>
      <c r="E39" s="2">
        <f t="shared" ref="E39:F53" si="2">(E3/B3)</f>
        <v>0</v>
      </c>
      <c r="F39" s="2">
        <f t="shared" si="2"/>
        <v>0</v>
      </c>
      <c r="G39" s="2">
        <f t="shared" ref="G39:G71" si="3">(G3/B3)</f>
        <v>0</v>
      </c>
      <c r="H39" s="2">
        <f t="shared" ref="H39:H71" si="4">(H3/B3)</f>
        <v>0</v>
      </c>
      <c r="P39">
        <v>0</v>
      </c>
      <c r="Q39" s="2"/>
      <c r="R39" s="2">
        <f t="shared" ref="R39:R71" si="5">(R3/Q3)</f>
        <v>1.1415216368767638</v>
      </c>
      <c r="S39" s="2">
        <f t="shared" ref="S39:S71" si="6">(S3/Q3)</f>
        <v>0</v>
      </c>
      <c r="T39" s="2">
        <f t="shared" ref="T39:U53" si="7">(T3/Q3)</f>
        <v>0</v>
      </c>
      <c r="U39" s="2">
        <f t="shared" si="7"/>
        <v>0</v>
      </c>
      <c r="V39" s="2">
        <f t="shared" ref="V39:V71" si="8">(V3/Q3)</f>
        <v>0</v>
      </c>
      <c r="W39" s="2">
        <f t="shared" ref="W39:W71" si="9">(W3/Q3)</f>
        <v>0</v>
      </c>
      <c r="AE39">
        <v>0</v>
      </c>
      <c r="AF39" s="2"/>
      <c r="AG39" s="2">
        <f t="shared" ref="AG39:AG71" si="10">(AG3/AF3)</f>
        <v>1.2402121224675808</v>
      </c>
      <c r="AH39" s="2">
        <f t="shared" ref="AH39:AH71" si="11">(AH3/AF3)</f>
        <v>0</v>
      </c>
      <c r="AI39" s="2">
        <f t="shared" ref="AI39:AJ54" si="12">(AI3/AF3)</f>
        <v>0</v>
      </c>
      <c r="AJ39" s="2">
        <f t="shared" si="12"/>
        <v>0</v>
      </c>
      <c r="AK39" s="2">
        <f t="shared" ref="AK39:AK71" si="13">(AK3/AF3)</f>
        <v>0</v>
      </c>
      <c r="AL39" s="2">
        <f t="shared" ref="AL39:AL71" si="14">(AL3/AF3)</f>
        <v>0</v>
      </c>
    </row>
    <row r="40" spans="1:42" x14ac:dyDescent="0.25">
      <c r="A40">
        <v>0</v>
      </c>
      <c r="B40" s="2"/>
      <c r="C40" s="2">
        <f t="shared" si="0"/>
        <v>1.1220260413116094</v>
      </c>
      <c r="D40" s="2">
        <f t="shared" si="1"/>
        <v>0</v>
      </c>
      <c r="E40" s="2">
        <f t="shared" si="2"/>
        <v>0</v>
      </c>
      <c r="F40" s="2">
        <f t="shared" si="2"/>
        <v>0</v>
      </c>
      <c r="G40" s="2">
        <f t="shared" si="3"/>
        <v>0</v>
      </c>
      <c r="H40" s="2">
        <f t="shared" si="4"/>
        <v>0</v>
      </c>
      <c r="P40">
        <v>0</v>
      </c>
      <c r="Q40" s="2"/>
      <c r="R40" s="2">
        <f t="shared" si="5"/>
        <v>1.1388662790697675</v>
      </c>
      <c r="S40" s="2">
        <f t="shared" si="6"/>
        <v>0</v>
      </c>
      <c r="T40" s="2">
        <f t="shared" si="7"/>
        <v>0</v>
      </c>
      <c r="U40" s="2">
        <f t="shared" si="7"/>
        <v>0</v>
      </c>
      <c r="V40" s="2">
        <f t="shared" si="8"/>
        <v>0</v>
      </c>
      <c r="W40" s="2">
        <f t="shared" si="9"/>
        <v>0</v>
      </c>
      <c r="AE40">
        <v>0</v>
      </c>
      <c r="AF40" s="2"/>
      <c r="AG40" s="2">
        <f t="shared" si="10"/>
        <v>1.2404622348303123</v>
      </c>
      <c r="AH40" s="2">
        <f t="shared" si="11"/>
        <v>0</v>
      </c>
      <c r="AI40" s="2">
        <f t="shared" si="12"/>
        <v>0</v>
      </c>
      <c r="AJ40" s="2">
        <f t="shared" si="12"/>
        <v>0</v>
      </c>
      <c r="AK40" s="2">
        <f t="shared" si="13"/>
        <v>0</v>
      </c>
      <c r="AL40" s="2">
        <f t="shared" si="14"/>
        <v>0</v>
      </c>
    </row>
    <row r="41" spans="1:42" x14ac:dyDescent="0.25">
      <c r="A41">
        <v>0</v>
      </c>
      <c r="B41" s="2"/>
      <c r="C41" s="2">
        <f t="shared" si="0"/>
        <v>1.1228202147302195</v>
      </c>
      <c r="D41" s="2" t="e">
        <f>(D5/#REF!)</f>
        <v>#REF!</v>
      </c>
      <c r="E41" s="2" t="e">
        <f>(E5/#REF!)</f>
        <v>#REF!</v>
      </c>
      <c r="F41" s="2">
        <f t="shared" si="2"/>
        <v>0</v>
      </c>
      <c r="G41" s="2" t="e">
        <f>(G5/#REF!)</f>
        <v>#REF!</v>
      </c>
      <c r="H41" s="2" t="e">
        <f>(H5/#REF!)</f>
        <v>#REF!</v>
      </c>
      <c r="P41">
        <v>0</v>
      </c>
      <c r="Q41" s="2"/>
      <c r="R41" s="2">
        <f t="shared" si="5"/>
        <v>1.1383698968473051</v>
      </c>
      <c r="S41" s="2" t="e">
        <f>(S5/#REF!)</f>
        <v>#REF!</v>
      </c>
      <c r="T41" s="2" t="e">
        <f>(T5/#REF!)</f>
        <v>#REF!</v>
      </c>
      <c r="U41" s="2">
        <f t="shared" si="7"/>
        <v>0</v>
      </c>
      <c r="V41" s="2" t="e">
        <f>(V5/#REF!)</f>
        <v>#REF!</v>
      </c>
      <c r="W41" s="2" t="e">
        <f>(W5/#REF!)</f>
        <v>#REF!</v>
      </c>
      <c r="AE41">
        <v>0</v>
      </c>
      <c r="AF41" s="2"/>
      <c r="AG41" s="2">
        <f t="shared" si="10"/>
        <v>1.23922243890295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</row>
    <row r="42" spans="1:42" x14ac:dyDescent="0.25">
      <c r="A42">
        <v>1</v>
      </c>
      <c r="B42" s="2"/>
      <c r="C42" s="2">
        <f t="shared" si="0"/>
        <v>1.1044615701250886</v>
      </c>
      <c r="D42" s="2">
        <f t="shared" si="1"/>
        <v>0</v>
      </c>
      <c r="E42" s="2">
        <f t="shared" si="2"/>
        <v>0</v>
      </c>
      <c r="F42" s="2">
        <f t="shared" ref="F42:F71" si="15">(F6/B6)</f>
        <v>0</v>
      </c>
      <c r="G42" s="2">
        <f t="shared" si="3"/>
        <v>0</v>
      </c>
      <c r="H42" s="2">
        <f t="shared" si="4"/>
        <v>0</v>
      </c>
      <c r="P42">
        <v>1</v>
      </c>
      <c r="Q42" s="2"/>
      <c r="R42" s="2">
        <f t="shared" si="5"/>
        <v>1.1316853353933307</v>
      </c>
      <c r="S42" s="2">
        <f t="shared" si="6"/>
        <v>0</v>
      </c>
      <c r="T42" s="2">
        <f t="shared" si="7"/>
        <v>0</v>
      </c>
      <c r="U42" s="2">
        <f t="shared" ref="U42:U71" si="16">(U6/Q6)</f>
        <v>0</v>
      </c>
      <c r="V42" s="2">
        <f t="shared" si="8"/>
        <v>3.0642461696922881E-3</v>
      </c>
      <c r="W42" s="2">
        <f t="shared" si="9"/>
        <v>0</v>
      </c>
      <c r="AE42">
        <v>1</v>
      </c>
      <c r="AF42" s="2"/>
      <c r="AG42" s="2">
        <f t="shared" si="10"/>
        <v>1.1153986535809879</v>
      </c>
      <c r="AH42" s="2">
        <f t="shared" si="11"/>
        <v>0</v>
      </c>
      <c r="AI42" s="2">
        <f t="shared" si="12"/>
        <v>0</v>
      </c>
      <c r="AJ42" s="2">
        <f t="shared" ref="AJ42:AJ71" si="17">(AJ6/AF6)</f>
        <v>0</v>
      </c>
      <c r="AK42" s="2">
        <f t="shared" si="13"/>
        <v>0</v>
      </c>
      <c r="AL42" s="2">
        <f t="shared" si="14"/>
        <v>0</v>
      </c>
    </row>
    <row r="43" spans="1:42" x14ac:dyDescent="0.25">
      <c r="A43">
        <v>1</v>
      </c>
      <c r="B43" s="2"/>
      <c r="C43" s="2">
        <f t="shared" si="0"/>
        <v>1.1059699447311926</v>
      </c>
      <c r="D43" s="2">
        <f t="shared" si="1"/>
        <v>0</v>
      </c>
      <c r="E43" s="2">
        <f>(B5/B7)</f>
        <v>1.0018955830630796</v>
      </c>
      <c r="F43" s="2">
        <f t="shared" si="15"/>
        <v>0</v>
      </c>
      <c r="G43" s="2">
        <f t="shared" si="3"/>
        <v>0</v>
      </c>
      <c r="H43" s="2">
        <f t="shared" si="4"/>
        <v>0</v>
      </c>
      <c r="P43">
        <v>1</v>
      </c>
      <c r="Q43" s="2"/>
      <c r="R43" s="2">
        <f t="shared" si="5"/>
        <v>1.1262110838392974</v>
      </c>
      <c r="S43" s="2">
        <f t="shared" si="6"/>
        <v>0</v>
      </c>
      <c r="T43" s="2">
        <f>(Q5/Q7)</f>
        <v>0.88916160702751579</v>
      </c>
      <c r="U43" s="2">
        <f t="shared" si="16"/>
        <v>0</v>
      </c>
      <c r="V43" s="2">
        <f t="shared" si="8"/>
        <v>7.2342074667355644E-4</v>
      </c>
      <c r="W43" s="2">
        <f t="shared" si="9"/>
        <v>0</v>
      </c>
      <c r="AE43">
        <v>1</v>
      </c>
      <c r="AF43" s="2"/>
      <c r="AG43" s="2">
        <f t="shared" si="10"/>
        <v>1.1158767820567419</v>
      </c>
      <c r="AH43" s="2">
        <f t="shared" si="11"/>
        <v>0</v>
      </c>
      <c r="AI43" s="2">
        <f>(AF5/AF7)</f>
        <v>0.97751008902678915</v>
      </c>
      <c r="AJ43" s="2">
        <f t="shared" si="17"/>
        <v>0</v>
      </c>
      <c r="AK43" s="2">
        <f t="shared" si="13"/>
        <v>0</v>
      </c>
      <c r="AL43" s="2">
        <f t="shared" si="14"/>
        <v>0</v>
      </c>
    </row>
    <row r="44" spans="1:42" x14ac:dyDescent="0.25">
      <c r="A44">
        <v>1</v>
      </c>
      <c r="B44" s="2"/>
      <c r="C44" s="2">
        <f t="shared" si="0"/>
        <v>1.1049697246658288</v>
      </c>
      <c r="D44" s="2">
        <f t="shared" si="1"/>
        <v>0</v>
      </c>
      <c r="E44" s="2">
        <f t="shared" si="2"/>
        <v>0</v>
      </c>
      <c r="F44" s="2">
        <f t="shared" si="15"/>
        <v>0</v>
      </c>
      <c r="G44" s="2">
        <f t="shared" si="3"/>
        <v>0</v>
      </c>
      <c r="H44" s="2">
        <f t="shared" si="4"/>
        <v>0</v>
      </c>
      <c r="P44">
        <v>1</v>
      </c>
      <c r="Q44" s="2"/>
      <c r="R44" s="2">
        <f t="shared" si="5"/>
        <v>1.1353476821192052</v>
      </c>
      <c r="S44" s="2">
        <f t="shared" si="6"/>
        <v>0</v>
      </c>
      <c r="T44" s="2">
        <f t="shared" si="7"/>
        <v>0</v>
      </c>
      <c r="U44" s="2">
        <f t="shared" si="16"/>
        <v>0</v>
      </c>
      <c r="V44" s="2">
        <f t="shared" si="8"/>
        <v>1.4228062913907284E-3</v>
      </c>
      <c r="W44" s="2">
        <f t="shared" si="9"/>
        <v>0</v>
      </c>
      <c r="AE44">
        <v>1</v>
      </c>
      <c r="AF44" s="2"/>
      <c r="AG44" s="2">
        <f t="shared" si="10"/>
        <v>1.116447408552083</v>
      </c>
      <c r="AH44" s="2">
        <f t="shared" si="11"/>
        <v>0</v>
      </c>
      <c r="AI44" s="2">
        <f t="shared" si="12"/>
        <v>0</v>
      </c>
      <c r="AJ44" s="2">
        <f t="shared" si="17"/>
        <v>0</v>
      </c>
      <c r="AK44" s="2">
        <f t="shared" si="13"/>
        <v>0</v>
      </c>
      <c r="AL44" s="2">
        <f t="shared" si="14"/>
        <v>0</v>
      </c>
    </row>
    <row r="45" spans="1:42" x14ac:dyDescent="0.25">
      <c r="A45">
        <v>5</v>
      </c>
      <c r="B45" s="2"/>
      <c r="C45" s="2">
        <f t="shared" si="0"/>
        <v>1.0598418606699997</v>
      </c>
      <c r="D45" s="2">
        <f t="shared" si="1"/>
        <v>1.5197233662973813E-3</v>
      </c>
      <c r="E45" s="2">
        <f t="shared" si="2"/>
        <v>3.222254036076911E-2</v>
      </c>
      <c r="F45" s="2">
        <f t="shared" si="15"/>
        <v>0</v>
      </c>
      <c r="G45" s="2">
        <f t="shared" si="3"/>
        <v>3.3257714247957185E-3</v>
      </c>
      <c r="H45" s="2">
        <f t="shared" si="4"/>
        <v>0</v>
      </c>
      <c r="P45">
        <v>5</v>
      </c>
      <c r="Q45" s="2"/>
      <c r="R45" s="2">
        <f t="shared" si="5"/>
        <v>0.86548971358264903</v>
      </c>
      <c r="S45" s="2">
        <f t="shared" si="6"/>
        <v>2.9013705685427337E-2</v>
      </c>
      <c r="T45" s="2">
        <f t="shared" si="7"/>
        <v>0.23720278119545624</v>
      </c>
      <c r="U45" s="2">
        <f t="shared" si="16"/>
        <v>0</v>
      </c>
      <c r="V45" s="2">
        <f t="shared" si="8"/>
        <v>6.7526967867464023E-3</v>
      </c>
      <c r="W45" s="2">
        <f t="shared" si="9"/>
        <v>0</v>
      </c>
      <c r="AE45">
        <v>5</v>
      </c>
      <c r="AF45" s="2"/>
      <c r="AG45" s="2">
        <f t="shared" si="10"/>
        <v>1.051143851918878</v>
      </c>
      <c r="AH45" s="2">
        <f t="shared" si="11"/>
        <v>1.0464818931093495E-2</v>
      </c>
      <c r="AI45" s="2">
        <f t="shared" si="12"/>
        <v>4.0285618742254656E-2</v>
      </c>
      <c r="AJ45" s="2">
        <f t="shared" si="17"/>
        <v>0</v>
      </c>
      <c r="AK45" s="2">
        <f t="shared" si="13"/>
        <v>8.183016307020478E-3</v>
      </c>
      <c r="AL45" s="2">
        <f t="shared" si="14"/>
        <v>0</v>
      </c>
    </row>
    <row r="46" spans="1:42" x14ac:dyDescent="0.25">
      <c r="A46">
        <v>5</v>
      </c>
      <c r="B46" s="2"/>
      <c r="C46" s="2">
        <f t="shared" si="0"/>
        <v>1.0508035927883257</v>
      </c>
      <c r="D46" s="2">
        <f t="shared" si="1"/>
        <v>1.5658641612840086E-3</v>
      </c>
      <c r="E46" s="2">
        <f t="shared" si="2"/>
        <v>2.6445705835018811E-2</v>
      </c>
      <c r="F46" s="2">
        <f t="shared" si="15"/>
        <v>0</v>
      </c>
      <c r="G46" s="2">
        <f t="shared" si="3"/>
        <v>3.5231943628890195E-3</v>
      </c>
      <c r="H46" s="2">
        <f t="shared" si="4"/>
        <v>0</v>
      </c>
      <c r="P46">
        <v>5</v>
      </c>
      <c r="Q46" s="2"/>
      <c r="R46" s="2">
        <f t="shared" si="5"/>
        <v>0.86470268880189727</v>
      </c>
      <c r="S46" s="2">
        <f t="shared" si="6"/>
        <v>2.8516730005429036E-2</v>
      </c>
      <c r="T46" s="2">
        <f t="shared" si="7"/>
        <v>0.23762036746006801</v>
      </c>
      <c r="U46" s="2">
        <f t="shared" si="16"/>
        <v>0</v>
      </c>
      <c r="V46" s="2">
        <f t="shared" si="8"/>
        <v>7.9149641397834106E-3</v>
      </c>
      <c r="W46" s="2">
        <f t="shared" si="9"/>
        <v>0</v>
      </c>
      <c r="AE46">
        <v>5</v>
      </c>
      <c r="AF46" s="2"/>
      <c r="AG46" s="2">
        <f t="shared" si="10"/>
        <v>1.0384675466687494</v>
      </c>
      <c r="AH46" s="2">
        <f t="shared" si="11"/>
        <v>1.1403577286573459E-2</v>
      </c>
      <c r="AI46" s="2">
        <f t="shared" si="12"/>
        <v>4.0576427399828162E-2</v>
      </c>
      <c r="AJ46" s="2">
        <f t="shared" si="17"/>
        <v>0</v>
      </c>
      <c r="AK46" s="2">
        <f t="shared" si="13"/>
        <v>6.6390689682105757E-3</v>
      </c>
      <c r="AL46" s="2">
        <f t="shared" si="14"/>
        <v>0</v>
      </c>
    </row>
    <row r="47" spans="1:42" x14ac:dyDescent="0.25">
      <c r="A47">
        <v>5</v>
      </c>
      <c r="B47" s="2"/>
      <c r="C47" s="2">
        <f t="shared" si="0"/>
        <v>1.0513111145018201</v>
      </c>
      <c r="D47" s="2">
        <f t="shared" si="1"/>
        <v>1.852780260261133E-3</v>
      </c>
      <c r="E47" s="2">
        <f t="shared" si="2"/>
        <v>3.1126708372387034E-2</v>
      </c>
      <c r="F47" s="2">
        <f t="shared" si="15"/>
        <v>0</v>
      </c>
      <c r="G47" s="2">
        <f t="shared" si="3"/>
        <v>3.705560520522266E-3</v>
      </c>
      <c r="H47" s="2">
        <f t="shared" si="4"/>
        <v>0</v>
      </c>
      <c r="P47">
        <v>5</v>
      </c>
      <c r="Q47" s="2"/>
      <c r="R47" s="2">
        <f t="shared" si="5"/>
        <v>0.86688535911602205</v>
      </c>
      <c r="S47" s="2">
        <f t="shared" si="6"/>
        <v>2.920695211786372E-2</v>
      </c>
      <c r="T47" s="2">
        <f t="shared" si="7"/>
        <v>0.23820211786372009</v>
      </c>
      <c r="U47" s="2">
        <f t="shared" si="16"/>
        <v>0</v>
      </c>
      <c r="V47" s="2">
        <f t="shared" si="8"/>
        <v>6.9060773480662981E-3</v>
      </c>
      <c r="W47" s="2">
        <f t="shared" si="9"/>
        <v>0</v>
      </c>
      <c r="AE47">
        <v>5</v>
      </c>
      <c r="AF47" s="2"/>
      <c r="AG47" s="2">
        <f t="shared" si="10"/>
        <v>1.0506580629930553</v>
      </c>
      <c r="AH47" s="2">
        <f t="shared" si="11"/>
        <v>1.217760815250536E-2</v>
      </c>
      <c r="AI47" s="2">
        <f t="shared" si="12"/>
        <v>4.1195333556294386E-2</v>
      </c>
      <c r="AJ47" s="2">
        <f t="shared" si="17"/>
        <v>0</v>
      </c>
      <c r="AK47" s="2">
        <f t="shared" si="13"/>
        <v>5.8625641832739861E-3</v>
      </c>
      <c r="AL47" s="2">
        <f t="shared" si="14"/>
        <v>0</v>
      </c>
    </row>
    <row r="48" spans="1:42" x14ac:dyDescent="0.25">
      <c r="A48">
        <v>10</v>
      </c>
      <c r="B48" s="2"/>
      <c r="C48" s="2">
        <f t="shared" si="0"/>
        <v>1.0136211631005139</v>
      </c>
      <c r="D48" s="2">
        <f t="shared" si="1"/>
        <v>2.6644191294418313E-3</v>
      </c>
      <c r="E48" s="2">
        <f t="shared" si="2"/>
        <v>8.9258040836301344E-2</v>
      </c>
      <c r="F48" s="2">
        <f t="shared" si="15"/>
        <v>0</v>
      </c>
      <c r="G48" s="2">
        <f t="shared" si="3"/>
        <v>6.7426116745058591E-3</v>
      </c>
      <c r="H48" s="2">
        <f t="shared" si="4"/>
        <v>0</v>
      </c>
      <c r="P48">
        <v>10</v>
      </c>
      <c r="Q48" s="2"/>
      <c r="R48" s="2">
        <f t="shared" si="5"/>
        <v>0.60033546442375474</v>
      </c>
      <c r="S48" s="2">
        <f t="shared" si="6"/>
        <v>6.0869776600140993E-2</v>
      </c>
      <c r="T48" s="2">
        <f t="shared" si="7"/>
        <v>0.44910907455575272</v>
      </c>
      <c r="U48" s="2">
        <f t="shared" si="16"/>
        <v>0</v>
      </c>
      <c r="V48" s="2">
        <f t="shared" si="8"/>
        <v>1.4804190874395313E-2</v>
      </c>
      <c r="W48" s="2">
        <f t="shared" si="9"/>
        <v>0</v>
      </c>
      <c r="AE48">
        <v>10</v>
      </c>
      <c r="AF48" s="2"/>
      <c r="AG48" s="2">
        <f t="shared" si="10"/>
        <v>0.96418711358245524</v>
      </c>
      <c r="AH48" s="2">
        <f t="shared" si="11"/>
        <v>2.1192207489209473E-2</v>
      </c>
      <c r="AI48" s="2">
        <f t="shared" si="12"/>
        <v>0.14010187813508573</v>
      </c>
      <c r="AJ48" s="2">
        <f t="shared" si="17"/>
        <v>0</v>
      </c>
      <c r="AK48" s="2">
        <f t="shared" si="13"/>
        <v>6.104911148267683E-3</v>
      </c>
      <c r="AL48" s="2">
        <f t="shared" si="14"/>
        <v>0</v>
      </c>
    </row>
    <row r="49" spans="1:38" x14ac:dyDescent="0.25">
      <c r="A49">
        <v>10</v>
      </c>
      <c r="B49" s="2"/>
      <c r="C49" s="2">
        <f t="shared" si="0"/>
        <v>1.0116713604852687</v>
      </c>
      <c r="D49" s="2">
        <f t="shared" si="1"/>
        <v>2.6808925476603119E-3</v>
      </c>
      <c r="E49" s="2">
        <f t="shared" si="2"/>
        <v>8.914644714038128E-2</v>
      </c>
      <c r="F49" s="2">
        <f t="shared" si="15"/>
        <v>0</v>
      </c>
      <c r="G49" s="2">
        <f t="shared" si="3"/>
        <v>6.6345320623916815E-3</v>
      </c>
      <c r="H49" s="2">
        <f t="shared" si="4"/>
        <v>0</v>
      </c>
      <c r="P49">
        <v>10</v>
      </c>
      <c r="Q49" s="2"/>
      <c r="R49" s="2">
        <f t="shared" si="5"/>
        <v>0.60132687034860943</v>
      </c>
      <c r="S49" s="2">
        <f t="shared" si="6"/>
        <v>6.1129063846455153E-2</v>
      </c>
      <c r="T49" s="2">
        <f t="shared" si="7"/>
        <v>0.45069526047786918</v>
      </c>
      <c r="U49" s="2">
        <f t="shared" si="16"/>
        <v>0</v>
      </c>
      <c r="V49" s="2">
        <f t="shared" si="8"/>
        <v>1.5227183705444574E-2</v>
      </c>
      <c r="W49" s="2">
        <f t="shared" si="9"/>
        <v>0</v>
      </c>
      <c r="AE49">
        <v>10</v>
      </c>
      <c r="AF49" s="2"/>
      <c r="AG49" s="2">
        <f t="shared" si="10"/>
        <v>0.96539907574214767</v>
      </c>
      <c r="AH49" s="2">
        <f t="shared" si="11"/>
        <v>2.0580402600454295E-2</v>
      </c>
      <c r="AI49" s="2">
        <f t="shared" si="12"/>
        <v>0.13859951437299287</v>
      </c>
      <c r="AJ49" s="2">
        <f t="shared" si="17"/>
        <v>0</v>
      </c>
      <c r="AK49" s="2">
        <f t="shared" si="13"/>
        <v>6.0115923866217594E-3</v>
      </c>
      <c r="AL49" s="2">
        <f t="shared" si="14"/>
        <v>0</v>
      </c>
    </row>
    <row r="50" spans="1:38" x14ac:dyDescent="0.25">
      <c r="A50">
        <v>10</v>
      </c>
      <c r="B50" s="2"/>
      <c r="C50" s="2">
        <f t="shared" si="0"/>
        <v>1.0146767048079797</v>
      </c>
      <c r="D50" s="2">
        <f t="shared" si="1"/>
        <v>2.6907292147962929E-3</v>
      </c>
      <c r="E50" s="2">
        <f t="shared" si="2"/>
        <v>8.9826869241431795E-2</v>
      </c>
      <c r="F50" s="2">
        <f t="shared" si="15"/>
        <v>0</v>
      </c>
      <c r="G50" s="2">
        <f t="shared" si="3"/>
        <v>5.9522191721251326E-3</v>
      </c>
      <c r="H50" s="2">
        <f t="shared" si="4"/>
        <v>0</v>
      </c>
      <c r="P50">
        <v>10</v>
      </c>
      <c r="Q50" s="2"/>
      <c r="R50" s="2">
        <f t="shared" si="5"/>
        <v>0.59903932461609377</v>
      </c>
      <c r="S50" s="2">
        <f t="shared" si="6"/>
        <v>6.0527401081972784E-2</v>
      </c>
      <c r="T50" s="2">
        <f t="shared" si="7"/>
        <v>0.44751461633633344</v>
      </c>
      <c r="U50" s="2">
        <f t="shared" si="16"/>
        <v>0</v>
      </c>
      <c r="V50" s="2">
        <f t="shared" si="8"/>
        <v>1.4264573882244487E-2</v>
      </c>
      <c r="W50" s="2">
        <f t="shared" si="9"/>
        <v>0</v>
      </c>
      <c r="AE50">
        <v>10</v>
      </c>
      <c r="AF50" s="2"/>
      <c r="AG50" s="2">
        <f t="shared" si="10"/>
        <v>0.96735405283669196</v>
      </c>
      <c r="AH50" s="2">
        <f t="shared" si="11"/>
        <v>2.0876172571137615E-2</v>
      </c>
      <c r="AI50" s="2">
        <f t="shared" si="12"/>
        <v>0.13894600787262792</v>
      </c>
      <c r="AJ50" s="2">
        <f t="shared" si="17"/>
        <v>0</v>
      </c>
      <c r="AK50" s="2">
        <f t="shared" si="13"/>
        <v>5.6400916514893363E-3</v>
      </c>
      <c r="AL50" s="2">
        <f t="shared" si="14"/>
        <v>0</v>
      </c>
    </row>
    <row r="51" spans="1:38" x14ac:dyDescent="0.25">
      <c r="A51">
        <v>20</v>
      </c>
      <c r="B51" s="2"/>
      <c r="C51" s="2">
        <f t="shared" si="0"/>
        <v>0.92341257899488416</v>
      </c>
      <c r="D51" s="2">
        <f t="shared" si="1"/>
        <v>7.7991774500952953E-3</v>
      </c>
      <c r="E51" s="2">
        <f t="shared" si="2"/>
        <v>0.15412779616812117</v>
      </c>
      <c r="F51" s="2">
        <f t="shared" si="15"/>
        <v>0</v>
      </c>
      <c r="G51" s="2">
        <f t="shared" si="3"/>
        <v>1.3266124987461129E-2</v>
      </c>
      <c r="H51" s="2">
        <f t="shared" si="4"/>
        <v>0</v>
      </c>
      <c r="P51">
        <v>20</v>
      </c>
      <c r="Q51" s="2"/>
      <c r="R51" s="2">
        <f t="shared" si="5"/>
        <v>0.26924663538390142</v>
      </c>
      <c r="S51" s="2">
        <f t="shared" si="6"/>
        <v>0.12360129943794153</v>
      </c>
      <c r="T51" s="2">
        <f t="shared" si="7"/>
        <v>0.68186974681586143</v>
      </c>
      <c r="U51" s="2">
        <f t="shared" si="16"/>
        <v>0</v>
      </c>
      <c r="V51" s="2">
        <f t="shared" si="8"/>
        <v>2.2662816480173258E-2</v>
      </c>
      <c r="W51" s="2">
        <f t="shared" si="9"/>
        <v>0</v>
      </c>
      <c r="AE51">
        <v>20</v>
      </c>
      <c r="AF51" s="2"/>
      <c r="AG51" s="2">
        <f t="shared" si="10"/>
        <v>0.75152636892457092</v>
      </c>
      <c r="AH51" s="2">
        <f t="shared" si="11"/>
        <v>4.5574731984039232E-2</v>
      </c>
      <c r="AI51" s="2">
        <f t="shared" si="12"/>
        <v>0.29539445218979854</v>
      </c>
      <c r="AJ51" s="2">
        <f t="shared" si="17"/>
        <v>0</v>
      </c>
      <c r="AK51" s="2">
        <f t="shared" si="13"/>
        <v>1.802797942406615E-2</v>
      </c>
      <c r="AL51" s="2">
        <f t="shared" si="14"/>
        <v>0</v>
      </c>
    </row>
    <row r="52" spans="1:38" x14ac:dyDescent="0.25">
      <c r="A52">
        <v>20</v>
      </c>
      <c r="B52" s="2"/>
      <c r="C52" s="2">
        <f t="shared" si="0"/>
        <v>0.92222945565626724</v>
      </c>
      <c r="D52" s="2">
        <f t="shared" si="1"/>
        <v>2.50388101557414E-3</v>
      </c>
      <c r="E52" s="2">
        <f t="shared" si="2"/>
        <v>0.15413891531874405</v>
      </c>
      <c r="F52" s="2">
        <f t="shared" si="15"/>
        <v>0</v>
      </c>
      <c r="G52" s="2">
        <f t="shared" si="3"/>
        <v>1.2093745305223096E-2</v>
      </c>
      <c r="H52" s="2">
        <f t="shared" si="4"/>
        <v>0</v>
      </c>
      <c r="P52">
        <v>20</v>
      </c>
      <c r="Q52" s="2"/>
      <c r="R52" s="2">
        <f t="shared" si="5"/>
        <v>0.26923868842332838</v>
      </c>
      <c r="S52" s="2">
        <f t="shared" si="6"/>
        <v>0.12325629278838729</v>
      </c>
      <c r="T52" s="2">
        <f t="shared" si="7"/>
        <v>0.68263241879857928</v>
      </c>
      <c r="U52" s="2">
        <f t="shared" si="16"/>
        <v>0</v>
      </c>
      <c r="V52" s="2">
        <f t="shared" si="8"/>
        <v>2.3034951356359707E-2</v>
      </c>
      <c r="W52" s="2">
        <f t="shared" si="9"/>
        <v>0</v>
      </c>
      <c r="AE52">
        <v>20</v>
      </c>
      <c r="AF52" s="2"/>
      <c r="AG52" s="2">
        <f t="shared" si="10"/>
        <v>0.75299153614164804</v>
      </c>
      <c r="AH52" s="2">
        <f t="shared" si="11"/>
        <v>4.5627006518143789E-2</v>
      </c>
      <c r="AI52" s="2">
        <f t="shared" si="12"/>
        <v>0.29842397120342445</v>
      </c>
      <c r="AJ52" s="2">
        <f t="shared" si="17"/>
        <v>0</v>
      </c>
      <c r="AK52" s="2">
        <f t="shared" si="13"/>
        <v>1.2160716022959431E-2</v>
      </c>
      <c r="AL52" s="2">
        <f t="shared" si="14"/>
        <v>0</v>
      </c>
    </row>
    <row r="53" spans="1:38" x14ac:dyDescent="0.25">
      <c r="A53">
        <v>20</v>
      </c>
      <c r="B53" s="2"/>
      <c r="C53" s="2">
        <f t="shared" si="0"/>
        <v>0.92573160481878614</v>
      </c>
      <c r="D53" s="2">
        <f t="shared" si="1"/>
        <v>7.4115579553268984E-3</v>
      </c>
      <c r="E53" s="2">
        <f t="shared" si="2"/>
        <v>0.15492957746478872</v>
      </c>
      <c r="F53" s="2">
        <f t="shared" si="15"/>
        <v>0</v>
      </c>
      <c r="G53" s="2">
        <f t="shared" si="3"/>
        <v>1.2658227848101266E-2</v>
      </c>
      <c r="H53" s="2">
        <f t="shared" si="4"/>
        <v>0</v>
      </c>
      <c r="P53">
        <v>20</v>
      </c>
      <c r="Q53" s="2"/>
      <c r="R53" s="2">
        <f t="shared" si="5"/>
        <v>0.2696597304693551</v>
      </c>
      <c r="S53" s="2">
        <f t="shared" si="6"/>
        <v>0.12402540403779626</v>
      </c>
      <c r="T53" s="2">
        <f t="shared" si="7"/>
        <v>0.68332730934063102</v>
      </c>
      <c r="U53" s="2">
        <f t="shared" si="16"/>
        <v>0</v>
      </c>
      <c r="V53" s="2">
        <f t="shared" si="8"/>
        <v>2.3261217534982188E-2</v>
      </c>
      <c r="W53" s="2">
        <f t="shared" si="9"/>
        <v>0</v>
      </c>
      <c r="AE53">
        <v>20</v>
      </c>
      <c r="AF53" s="2"/>
      <c r="AG53" s="2">
        <f t="shared" si="10"/>
        <v>0.75303898112569179</v>
      </c>
      <c r="AH53" s="2">
        <f t="shared" si="11"/>
        <v>4.5506174629643056E-2</v>
      </c>
      <c r="AI53" s="2">
        <f t="shared" si="12"/>
        <v>0.29652722395417963</v>
      </c>
      <c r="AJ53" s="2">
        <f t="shared" si="17"/>
        <v>0</v>
      </c>
      <c r="AK53" s="2">
        <f t="shared" si="13"/>
        <v>1.4983445709176152E-2</v>
      </c>
      <c r="AL53" s="2">
        <f t="shared" si="14"/>
        <v>0</v>
      </c>
    </row>
    <row r="54" spans="1:38" x14ac:dyDescent="0.25">
      <c r="A54">
        <v>40</v>
      </c>
      <c r="B54" s="2"/>
      <c r="C54" s="2">
        <f t="shared" si="0"/>
        <v>0.82036709420610354</v>
      </c>
      <c r="D54" s="2">
        <f>(E18/B18)</f>
        <v>0.23662096417514375</v>
      </c>
      <c r="E54" s="2" t="e">
        <f>(#REF!/B18)</f>
        <v>#REF!</v>
      </c>
      <c r="F54" s="2">
        <f t="shared" si="15"/>
        <v>0</v>
      </c>
      <c r="G54" s="2">
        <f t="shared" si="3"/>
        <v>2.6227333038478549E-2</v>
      </c>
      <c r="H54" s="2">
        <f t="shared" si="4"/>
        <v>0</v>
      </c>
      <c r="P54">
        <v>40</v>
      </c>
      <c r="Q54" s="2"/>
      <c r="R54" s="2">
        <f t="shared" si="5"/>
        <v>6.3213026343082346E-2</v>
      </c>
      <c r="S54" s="2">
        <f>(T18/Q18)</f>
        <v>0.70965567309686783</v>
      </c>
      <c r="T54" s="2" t="e">
        <f>(#REF!/Q18)</f>
        <v>#REF!</v>
      </c>
      <c r="U54" s="2">
        <f t="shared" si="16"/>
        <v>0</v>
      </c>
      <c r="V54" s="2">
        <f t="shared" si="8"/>
        <v>3.7207010993569802E-2</v>
      </c>
      <c r="W54" s="2">
        <f t="shared" si="9"/>
        <v>0</v>
      </c>
      <c r="AE54">
        <v>40</v>
      </c>
      <c r="AF54" s="2"/>
      <c r="AG54" s="2">
        <f t="shared" si="10"/>
        <v>0.49588270737095802</v>
      </c>
      <c r="AH54" s="2">
        <f>(AI18/AF18)</f>
        <v>0.4872715404699739</v>
      </c>
      <c r="AI54" s="2">
        <f t="shared" si="12"/>
        <v>0.4872715404699739</v>
      </c>
      <c r="AJ54" s="2">
        <f t="shared" si="17"/>
        <v>0</v>
      </c>
      <c r="AK54" s="2">
        <f t="shared" si="13"/>
        <v>1.6268326973287808E-2</v>
      </c>
      <c r="AL54" s="2">
        <f t="shared" si="14"/>
        <v>0</v>
      </c>
    </row>
    <row r="55" spans="1:38" x14ac:dyDescent="0.25">
      <c r="A55">
        <v>40</v>
      </c>
      <c r="B55" s="2"/>
      <c r="C55" s="2">
        <f t="shared" si="0"/>
        <v>0.82824681077250173</v>
      </c>
      <c r="D55" s="2">
        <f t="shared" si="1"/>
        <v>1.1583097094259391E-2</v>
      </c>
      <c r="E55" s="2">
        <f t="shared" ref="E55:E71" si="18">(E19/B19)</f>
        <v>0.2395021261516655</v>
      </c>
      <c r="F55" s="2">
        <f t="shared" si="15"/>
        <v>0</v>
      </c>
      <c r="G55" s="2">
        <f t="shared" si="3"/>
        <v>2.7130581148121901E-2</v>
      </c>
      <c r="H55" s="2">
        <f t="shared" si="4"/>
        <v>0</v>
      </c>
      <c r="P55">
        <v>40</v>
      </c>
      <c r="Q55" s="2"/>
      <c r="R55" s="2">
        <f t="shared" si="5"/>
        <v>6.2417480001035544E-2</v>
      </c>
      <c r="S55" s="2">
        <f t="shared" si="6"/>
        <v>0.28335102389520284</v>
      </c>
      <c r="T55" s="2">
        <f t="shared" ref="T55:T71" si="19">(T19/Q19)</f>
        <v>0.70802806327180468</v>
      </c>
      <c r="U55" s="2">
        <f t="shared" si="16"/>
        <v>0</v>
      </c>
      <c r="V55" s="2">
        <f t="shared" si="8"/>
        <v>3.6787739146193078E-2</v>
      </c>
      <c r="W55" s="2">
        <f t="shared" si="9"/>
        <v>0</v>
      </c>
      <c r="AE55">
        <v>40</v>
      </c>
      <c r="AF55" s="2"/>
      <c r="AG55" s="2">
        <f t="shared" si="10"/>
        <v>0.49605217130578183</v>
      </c>
      <c r="AH55" s="2">
        <f t="shared" si="11"/>
        <v>8.3753935335565438E-2</v>
      </c>
      <c r="AI55" s="2">
        <f t="shared" ref="AI55:AI71" si="20">(AI19/AF19)</f>
        <v>0.48693218729698667</v>
      </c>
      <c r="AJ55" s="2">
        <f t="shared" si="17"/>
        <v>0</v>
      </c>
      <c r="AK55" s="2">
        <f t="shared" si="13"/>
        <v>1.4342111838488832E-2</v>
      </c>
      <c r="AL55" s="2">
        <f t="shared" si="14"/>
        <v>0</v>
      </c>
    </row>
    <row r="56" spans="1:38" x14ac:dyDescent="0.25">
      <c r="A56">
        <v>40</v>
      </c>
      <c r="B56" s="2"/>
      <c r="C56" s="2">
        <f t="shared" si="0"/>
        <v>0.82520450347436014</v>
      </c>
      <c r="D56" s="2">
        <f t="shared" si="1"/>
        <v>1.1830416043627407E-2</v>
      </c>
      <c r="E56" s="2">
        <f t="shared" si="18"/>
        <v>0.23790570850558537</v>
      </c>
      <c r="F56" s="2">
        <f t="shared" si="15"/>
        <v>0</v>
      </c>
      <c r="G56" s="2">
        <f t="shared" si="3"/>
        <v>2.7443046881871755E-2</v>
      </c>
      <c r="H56" s="2">
        <f t="shared" si="4"/>
        <v>0</v>
      </c>
      <c r="P56">
        <v>40</v>
      </c>
      <c r="Q56" s="2"/>
      <c r="R56" s="2">
        <f t="shared" si="5"/>
        <v>6.3083259475522652E-2</v>
      </c>
      <c r="S56" s="2">
        <f t="shared" si="6"/>
        <v>0.28530837808247744</v>
      </c>
      <c r="T56" s="2">
        <f t="shared" si="19"/>
        <v>0.71158959386893283</v>
      </c>
      <c r="U56" s="2">
        <f t="shared" si="16"/>
        <v>0</v>
      </c>
      <c r="V56" s="2">
        <f t="shared" si="8"/>
        <v>3.5582086439705958E-2</v>
      </c>
      <c r="W56" s="2">
        <f t="shared" si="9"/>
        <v>0</v>
      </c>
      <c r="AE56">
        <v>40</v>
      </c>
      <c r="AF56" s="2"/>
      <c r="AG56" s="2">
        <f t="shared" si="10"/>
        <v>0.49568446407065436</v>
      </c>
      <c r="AH56" s="2">
        <f t="shared" si="11"/>
        <v>8.3927137695704535E-2</v>
      </c>
      <c r="AI56" s="2">
        <f t="shared" si="20"/>
        <v>0.48788137294259332</v>
      </c>
      <c r="AJ56" s="2">
        <f t="shared" si="17"/>
        <v>0</v>
      </c>
      <c r="AK56" s="2">
        <f t="shared" si="13"/>
        <v>1.6007627458851866E-2</v>
      </c>
      <c r="AL56" s="2">
        <f t="shared" si="14"/>
        <v>0</v>
      </c>
    </row>
    <row r="57" spans="1:38" x14ac:dyDescent="0.25">
      <c r="A57">
        <v>60</v>
      </c>
      <c r="B57" s="2"/>
      <c r="C57" s="2">
        <f t="shared" si="0"/>
        <v>0.72771678243334081</v>
      </c>
      <c r="D57" s="2">
        <f t="shared" si="1"/>
        <v>1.487788483083128E-2</v>
      </c>
      <c r="E57" s="2">
        <f t="shared" si="18"/>
        <v>0.30289043244454406</v>
      </c>
      <c r="F57" s="2">
        <f t="shared" si="15"/>
        <v>0</v>
      </c>
      <c r="G57" s="2">
        <f t="shared" si="3"/>
        <v>3.5559041003809098E-2</v>
      </c>
      <c r="H57" s="2">
        <f t="shared" si="4"/>
        <v>0</v>
      </c>
      <c r="P57">
        <v>60</v>
      </c>
      <c r="Q57" s="2"/>
      <c r="R57" s="2">
        <f t="shared" si="5"/>
        <v>8.3345273916989055E-3</v>
      </c>
      <c r="S57" s="2">
        <f t="shared" si="6"/>
        <v>0.40932320771839326</v>
      </c>
      <c r="T57" s="2">
        <f t="shared" si="19"/>
        <v>0.6244925251946315</v>
      </c>
      <c r="U57" s="2">
        <f t="shared" si="16"/>
        <v>0</v>
      </c>
      <c r="V57" s="2">
        <f t="shared" si="8"/>
        <v>2.8848450112241485E-2</v>
      </c>
      <c r="W57" s="2">
        <f t="shared" si="9"/>
        <v>0</v>
      </c>
      <c r="AE57">
        <v>60</v>
      </c>
      <c r="AF57" s="2"/>
      <c r="AG57" s="2">
        <f t="shared" si="10"/>
        <v>0.25181212933718106</v>
      </c>
      <c r="AH57" s="2">
        <f t="shared" si="11"/>
        <v>0.13210934127110363</v>
      </c>
      <c r="AI57" s="2">
        <f>(AF17/AF21)</f>
        <v>0.94023949646663185</v>
      </c>
      <c r="AJ57" s="2">
        <f t="shared" si="17"/>
        <v>0</v>
      </c>
      <c r="AK57" s="2">
        <f t="shared" si="13"/>
        <v>3.61516962439501E-2</v>
      </c>
      <c r="AL57" s="2">
        <f t="shared" si="14"/>
        <v>0</v>
      </c>
    </row>
    <row r="58" spans="1:38" x14ac:dyDescent="0.25">
      <c r="A58">
        <v>60</v>
      </c>
      <c r="B58" s="2"/>
      <c r="C58" s="2">
        <f t="shared" si="0"/>
        <v>0.72774179137815498</v>
      </c>
      <c r="D58" s="2">
        <f t="shared" si="1"/>
        <v>1.5680142952870225E-2</v>
      </c>
      <c r="E58" s="2">
        <f t="shared" si="18"/>
        <v>0.30312709403618493</v>
      </c>
      <c r="F58" s="2">
        <f t="shared" si="15"/>
        <v>0</v>
      </c>
      <c r="G58" s="2">
        <f t="shared" si="3"/>
        <v>3.7011391556846102E-2</v>
      </c>
      <c r="H58" s="2">
        <f t="shared" si="4"/>
        <v>0</v>
      </c>
      <c r="P58">
        <v>60</v>
      </c>
      <c r="Q58" s="2"/>
      <c r="R58" s="2">
        <f t="shared" si="5"/>
        <v>8.1145020108824226E-3</v>
      </c>
      <c r="S58" s="2">
        <f t="shared" si="6"/>
        <v>0.40683700023657438</v>
      </c>
      <c r="T58" s="2">
        <f t="shared" si="19"/>
        <v>0.62301868937780935</v>
      </c>
      <c r="U58" s="2">
        <f t="shared" si="16"/>
        <v>0</v>
      </c>
      <c r="V58" s="2">
        <f t="shared" si="8"/>
        <v>2.8388928317955996E-2</v>
      </c>
      <c r="W58" s="2">
        <f t="shared" si="9"/>
        <v>0</v>
      </c>
      <c r="AE58">
        <v>60</v>
      </c>
      <c r="AF58" s="2"/>
      <c r="AG58" s="2">
        <f t="shared" si="10"/>
        <v>0.2524422179209837</v>
      </c>
      <c r="AH58" s="2">
        <f t="shared" si="11"/>
        <v>0.13243766366845042</v>
      </c>
      <c r="AI58" s="2">
        <f t="shared" si="20"/>
        <v>0.65323921211431168</v>
      </c>
      <c r="AJ58" s="2">
        <f t="shared" si="17"/>
        <v>0</v>
      </c>
      <c r="AK58" s="2">
        <f t="shared" si="13"/>
        <v>3.4885574405100761E-2</v>
      </c>
      <c r="AL58" s="2">
        <f t="shared" si="14"/>
        <v>0</v>
      </c>
    </row>
    <row r="59" spans="1:38" x14ac:dyDescent="0.25">
      <c r="A59">
        <v>60</v>
      </c>
      <c r="B59" s="2"/>
      <c r="C59" s="2">
        <f t="shared" si="0"/>
        <v>0.72512482168330961</v>
      </c>
      <c r="D59" s="2">
        <f t="shared" si="1"/>
        <v>1.5290656205420828E-2</v>
      </c>
      <c r="E59" s="2">
        <f t="shared" si="18"/>
        <v>0.30253655492154063</v>
      </c>
      <c r="F59" s="2">
        <f t="shared" si="15"/>
        <v>0</v>
      </c>
      <c r="G59" s="2">
        <f t="shared" si="3"/>
        <v>3.7023002853067047E-2</v>
      </c>
      <c r="H59" s="2">
        <f t="shared" si="4"/>
        <v>0</v>
      </c>
      <c r="P59">
        <v>60</v>
      </c>
      <c r="Q59" s="2"/>
      <c r="R59" s="2">
        <f t="shared" si="5"/>
        <v>8.2779499065774222E-3</v>
      </c>
      <c r="S59" s="2">
        <f t="shared" si="6"/>
        <v>0.40569049927863582</v>
      </c>
      <c r="T59" s="2">
        <f t="shared" si="19"/>
        <v>0.62011305314443843</v>
      </c>
      <c r="U59" s="2">
        <f t="shared" si="16"/>
        <v>0</v>
      </c>
      <c r="V59" s="2">
        <f t="shared" si="8"/>
        <v>2.9776968378231357E-2</v>
      </c>
      <c r="W59" s="2">
        <f t="shared" si="9"/>
        <v>0</v>
      </c>
      <c r="AE59">
        <v>60</v>
      </c>
      <c r="AF59" s="2"/>
      <c r="AG59" s="2">
        <f t="shared" si="10"/>
        <v>0.25192936262938082</v>
      </c>
      <c r="AH59" s="2">
        <f t="shared" si="11"/>
        <v>0.13187761031414563</v>
      </c>
      <c r="AI59" s="2">
        <f t="shared" si="20"/>
        <v>0.65228345741783189</v>
      </c>
      <c r="AJ59" s="2">
        <f t="shared" si="17"/>
        <v>0</v>
      </c>
      <c r="AK59" s="2">
        <f t="shared" si="13"/>
        <v>3.6067731977483204E-2</v>
      </c>
      <c r="AL59" s="2">
        <f t="shared" si="14"/>
        <v>0</v>
      </c>
    </row>
    <row r="60" spans="1:38" x14ac:dyDescent="0.25">
      <c r="A60">
        <v>120</v>
      </c>
      <c r="B60" s="2"/>
      <c r="C60" s="2">
        <f t="shared" si="0"/>
        <v>0.55611536566796538</v>
      </c>
      <c r="D60" s="2">
        <f t="shared" si="1"/>
        <v>2.3556809530207355E-2</v>
      </c>
      <c r="E60" s="2">
        <f t="shared" si="18"/>
        <v>0.41999193873438129</v>
      </c>
      <c r="F60" s="2">
        <f t="shared" si="15"/>
        <v>0</v>
      </c>
      <c r="G60" s="2">
        <f t="shared" si="3"/>
        <v>6.9214922298356393E-2</v>
      </c>
      <c r="H60" s="2">
        <f t="shared" si="4"/>
        <v>0</v>
      </c>
      <c r="P60">
        <v>120</v>
      </c>
      <c r="Q60" s="2"/>
      <c r="R60" s="2">
        <f t="shared" si="5"/>
        <v>0</v>
      </c>
      <c r="S60" s="2">
        <f t="shared" si="6"/>
        <v>0.71558435159637368</v>
      </c>
      <c r="T60" s="2">
        <f t="shared" si="19"/>
        <v>0.29710287741426883</v>
      </c>
      <c r="U60" s="2">
        <f t="shared" si="16"/>
        <v>0</v>
      </c>
      <c r="V60" s="2">
        <f t="shared" si="8"/>
        <v>2.8059716200236499E-2</v>
      </c>
      <c r="W60" s="2">
        <f t="shared" si="9"/>
        <v>0</v>
      </c>
      <c r="AE60">
        <v>120</v>
      </c>
      <c r="AF60" s="2"/>
      <c r="AG60" s="2">
        <f t="shared" si="10"/>
        <v>6.9822027340727372E-2</v>
      </c>
      <c r="AH60" s="2">
        <f t="shared" si="11"/>
        <v>0.22259478978591696</v>
      </c>
      <c r="AI60" s="2">
        <f t="shared" si="20"/>
        <v>0.69729172040237297</v>
      </c>
      <c r="AJ60" s="2">
        <f t="shared" si="17"/>
        <v>0</v>
      </c>
      <c r="AK60" s="2">
        <f t="shared" si="13"/>
        <v>6.2548362135671914E-2</v>
      </c>
      <c r="AL60" s="2">
        <f t="shared" si="14"/>
        <v>0</v>
      </c>
    </row>
    <row r="61" spans="1:38" x14ac:dyDescent="0.25">
      <c r="A61">
        <v>120</v>
      </c>
      <c r="B61" s="2"/>
      <c r="C61" s="2">
        <f t="shared" si="0"/>
        <v>0.55487407607108352</v>
      </c>
      <c r="D61" s="2">
        <f t="shared" si="1"/>
        <v>2.4039001595111322E-2</v>
      </c>
      <c r="E61" s="2">
        <f t="shared" si="18"/>
        <v>0.42030059985172202</v>
      </c>
      <c r="F61" s="2">
        <f t="shared" si="15"/>
        <v>0</v>
      </c>
      <c r="G61" s="2">
        <f t="shared" si="3"/>
        <v>6.9600772842668107E-2</v>
      </c>
      <c r="H61" s="2">
        <f t="shared" si="4"/>
        <v>0</v>
      </c>
      <c r="P61">
        <v>120</v>
      </c>
      <c r="Q61" s="2"/>
      <c r="R61" s="2">
        <f t="shared" si="5"/>
        <v>0</v>
      </c>
      <c r="S61" s="2">
        <f t="shared" si="6"/>
        <v>0.71530231645072639</v>
      </c>
      <c r="T61" s="2">
        <f t="shared" si="19"/>
        <v>0.29674617196702002</v>
      </c>
      <c r="U61" s="2">
        <f t="shared" si="16"/>
        <v>0</v>
      </c>
      <c r="V61" s="2">
        <f t="shared" si="8"/>
        <v>2.96181782489203E-2</v>
      </c>
      <c r="W61" s="2">
        <f t="shared" si="9"/>
        <v>0</v>
      </c>
      <c r="AE61">
        <v>120</v>
      </c>
      <c r="AF61" s="2"/>
      <c r="AG61" s="2">
        <f t="shared" si="10"/>
        <v>7.0019211797081884E-2</v>
      </c>
      <c r="AH61" s="2">
        <f t="shared" si="11"/>
        <v>0.22329819824497638</v>
      </c>
      <c r="AI61" s="2">
        <f t="shared" si="20"/>
        <v>0.69951710888415808</v>
      </c>
      <c r="AJ61" s="2">
        <f t="shared" si="17"/>
        <v>0</v>
      </c>
      <c r="AK61" s="2">
        <f t="shared" si="13"/>
        <v>6.3035463938937636E-2</v>
      </c>
      <c r="AL61" s="2">
        <f t="shared" si="14"/>
        <v>0</v>
      </c>
    </row>
    <row r="62" spans="1:38" x14ac:dyDescent="0.25">
      <c r="A62">
        <v>120</v>
      </c>
      <c r="B62" s="2"/>
      <c r="C62" s="2">
        <f t="shared" si="0"/>
        <v>0.55739334779464933</v>
      </c>
      <c r="D62" s="2">
        <f t="shared" si="1"/>
        <v>2.3612617498192337E-2</v>
      </c>
      <c r="E62" s="2">
        <f t="shared" si="18"/>
        <v>0.42294830079537238</v>
      </c>
      <c r="F62" s="2">
        <f t="shared" si="15"/>
        <v>0</v>
      </c>
      <c r="G62" s="2">
        <f t="shared" si="3"/>
        <v>6.7697035430224151E-2</v>
      </c>
      <c r="H62" s="2">
        <f t="shared" si="4"/>
        <v>0</v>
      </c>
      <c r="P62">
        <v>120</v>
      </c>
      <c r="Q62" s="2"/>
      <c r="R62" s="2">
        <f t="shared" si="5"/>
        <v>0</v>
      </c>
      <c r="S62" s="2">
        <f t="shared" si="6"/>
        <v>0.71284702653696308</v>
      </c>
      <c r="T62" s="2">
        <f t="shared" si="19"/>
        <v>0.29592511822792872</v>
      </c>
      <c r="U62" s="2">
        <f t="shared" si="16"/>
        <v>0</v>
      </c>
      <c r="V62" s="2">
        <f t="shared" si="8"/>
        <v>2.722305260836539E-2</v>
      </c>
      <c r="W62" s="2">
        <f t="shared" si="9"/>
        <v>0</v>
      </c>
      <c r="AE62">
        <v>120</v>
      </c>
      <c r="AF62" s="2"/>
      <c r="AG62" s="2">
        <f t="shared" si="10"/>
        <v>6.8622896665634356E-2</v>
      </c>
      <c r="AH62" s="2">
        <f t="shared" si="11"/>
        <v>0.22259213378755033</v>
      </c>
      <c r="AI62" s="2">
        <f t="shared" si="20"/>
        <v>0.69647465675647779</v>
      </c>
      <c r="AJ62" s="2">
        <f t="shared" si="17"/>
        <v>0</v>
      </c>
      <c r="AK62" s="2">
        <f t="shared" si="13"/>
        <v>6.2532259729534426E-2</v>
      </c>
      <c r="AL62" s="2">
        <f t="shared" si="14"/>
        <v>0</v>
      </c>
    </row>
    <row r="63" spans="1:38" x14ac:dyDescent="0.25">
      <c r="A63">
        <v>240</v>
      </c>
      <c r="B63" s="2"/>
      <c r="C63" s="2">
        <f t="shared" si="0"/>
        <v>0.34163917346761591</v>
      </c>
      <c r="D63" s="2">
        <f t="shared" si="1"/>
        <v>3.5097239104011115E-2</v>
      </c>
      <c r="E63" s="2">
        <f t="shared" si="18"/>
        <v>0.50327747872894601</v>
      </c>
      <c r="F63" s="2">
        <f t="shared" si="15"/>
        <v>0</v>
      </c>
      <c r="G63" s="2">
        <f t="shared" si="3"/>
        <v>0.16897464837645423</v>
      </c>
      <c r="H63" s="2">
        <f t="shared" si="4"/>
        <v>0</v>
      </c>
      <c r="P63">
        <v>240</v>
      </c>
      <c r="Q63" s="2"/>
      <c r="R63" s="2">
        <f t="shared" si="5"/>
        <v>0</v>
      </c>
      <c r="S63" s="2">
        <f t="shared" si="6"/>
        <v>0.89458213256484154</v>
      </c>
      <c r="T63" s="2">
        <f t="shared" si="19"/>
        <v>7.864553314121038E-2</v>
      </c>
      <c r="U63" s="2">
        <f t="shared" si="16"/>
        <v>0</v>
      </c>
      <c r="V63" s="2">
        <f t="shared" si="8"/>
        <v>1.2680115273775217E-2</v>
      </c>
      <c r="W63" s="2">
        <f t="shared" si="9"/>
        <v>0</v>
      </c>
      <c r="AE63">
        <v>240</v>
      </c>
      <c r="AF63" s="2"/>
      <c r="AG63" s="2">
        <f t="shared" si="10"/>
        <v>1.4508000195723443E-2</v>
      </c>
      <c r="AH63" s="2">
        <f t="shared" si="11"/>
        <v>0.39259676077702205</v>
      </c>
      <c r="AI63" s="2">
        <f t="shared" si="20"/>
        <v>0.52610461418016341</v>
      </c>
      <c r="AJ63" s="2">
        <f t="shared" si="17"/>
        <v>0</v>
      </c>
      <c r="AK63" s="2">
        <f t="shared" si="13"/>
        <v>6.9897734501149875E-2</v>
      </c>
      <c r="AL63" s="2">
        <f t="shared" si="14"/>
        <v>0</v>
      </c>
    </row>
    <row r="64" spans="1:38" x14ac:dyDescent="0.25">
      <c r="A64">
        <v>240</v>
      </c>
      <c r="B64" s="2"/>
      <c r="C64" s="2">
        <f t="shared" si="0"/>
        <v>0.34156254053352936</v>
      </c>
      <c r="D64" s="2">
        <f t="shared" si="1"/>
        <v>3.5237148168965365E-2</v>
      </c>
      <c r="E64" s="2">
        <f t="shared" si="18"/>
        <v>0.50188075576116564</v>
      </c>
      <c r="F64" s="2">
        <f t="shared" si="15"/>
        <v>0</v>
      </c>
      <c r="G64" s="2">
        <f t="shared" si="3"/>
        <v>0.16529032815945349</v>
      </c>
      <c r="H64" s="2">
        <f t="shared" si="4"/>
        <v>0</v>
      </c>
      <c r="P64">
        <v>240</v>
      </c>
      <c r="Q64" s="2"/>
      <c r="R64" s="2">
        <f t="shared" si="5"/>
        <v>0</v>
      </c>
      <c r="S64" s="2">
        <f t="shared" si="6"/>
        <v>0.48044150925968687</v>
      </c>
      <c r="T64" s="2">
        <f t="shared" si="19"/>
        <v>4.2411367170061116E-2</v>
      </c>
      <c r="U64" s="2">
        <f t="shared" si="16"/>
        <v>0</v>
      </c>
      <c r="V64" s="2">
        <f t="shared" si="8"/>
        <v>6.4194337967025351E-3</v>
      </c>
      <c r="W64" s="2">
        <f t="shared" si="9"/>
        <v>0</v>
      </c>
      <c r="AE64">
        <v>240</v>
      </c>
      <c r="AF64" s="2"/>
      <c r="AG64" s="2">
        <f t="shared" si="10"/>
        <v>1.4773032500671501E-2</v>
      </c>
      <c r="AH64" s="2">
        <f t="shared" si="11"/>
        <v>0.39760212927013894</v>
      </c>
      <c r="AI64" s="2">
        <f t="shared" si="20"/>
        <v>0.52718970527189701</v>
      </c>
      <c r="AJ64" s="2">
        <f t="shared" si="17"/>
        <v>0</v>
      </c>
      <c r="AK64" s="2">
        <f t="shared" si="13"/>
        <v>6.9860571875076313E-2</v>
      </c>
      <c r="AL64" s="2">
        <f t="shared" si="14"/>
        <v>0</v>
      </c>
    </row>
    <row r="65" spans="1:38" x14ac:dyDescent="0.25">
      <c r="A65">
        <v>240</v>
      </c>
      <c r="B65" s="2"/>
      <c r="C65" s="2">
        <f t="shared" si="0"/>
        <v>0.34297824488560186</v>
      </c>
      <c r="D65" s="2">
        <f t="shared" si="1"/>
        <v>3.5249340426452141E-2</v>
      </c>
      <c r="E65" s="2">
        <f t="shared" si="18"/>
        <v>0.50387093983824227</v>
      </c>
      <c r="F65" s="2">
        <f t="shared" si="15"/>
        <v>0</v>
      </c>
      <c r="G65" s="2">
        <f t="shared" si="3"/>
        <v>0.16727217680896156</v>
      </c>
      <c r="H65" s="2">
        <f t="shared" si="4"/>
        <v>0</v>
      </c>
      <c r="P65">
        <v>240</v>
      </c>
      <c r="Q65" s="2"/>
      <c r="R65" s="2">
        <f t="shared" si="5"/>
        <v>0</v>
      </c>
      <c r="S65" s="2">
        <f t="shared" si="6"/>
        <v>0.88991351165587951</v>
      </c>
      <c r="T65" s="2">
        <f t="shared" si="19"/>
        <v>7.8698665444756288E-2</v>
      </c>
      <c r="U65" s="2">
        <f t="shared" si="16"/>
        <v>0</v>
      </c>
      <c r="V65" s="2">
        <f t="shared" si="8"/>
        <v>1.2085457357236954E-2</v>
      </c>
      <c r="W65" s="2">
        <f t="shared" si="9"/>
        <v>0</v>
      </c>
      <c r="AE65">
        <v>240</v>
      </c>
      <c r="AF65" s="2"/>
      <c r="AG65" s="2">
        <f t="shared" si="10"/>
        <v>1.5263622108976872E-2</v>
      </c>
      <c r="AH65" s="2">
        <f t="shared" si="11"/>
        <v>0.39751568012544103</v>
      </c>
      <c r="AI65" s="2">
        <f t="shared" si="20"/>
        <v>0.52467169737357899</v>
      </c>
      <c r="AJ65" s="2">
        <f t="shared" si="17"/>
        <v>0</v>
      </c>
      <c r="AK65" s="2">
        <f t="shared" si="13"/>
        <v>7.0830066640533124E-2</v>
      </c>
      <c r="AL65" s="2">
        <f t="shared" si="14"/>
        <v>0</v>
      </c>
    </row>
    <row r="66" spans="1:38" x14ac:dyDescent="0.25">
      <c r="A66">
        <v>360</v>
      </c>
      <c r="B66" s="2"/>
      <c r="C66" s="2">
        <f t="shared" si="0"/>
        <v>0.23350877192982455</v>
      </c>
      <c r="D66" s="2">
        <f t="shared" si="1"/>
        <v>4.7083333333333331E-2</v>
      </c>
      <c r="E66" s="2">
        <f t="shared" si="18"/>
        <v>0.5066885964912281</v>
      </c>
      <c r="F66" s="2">
        <f t="shared" si="15"/>
        <v>0</v>
      </c>
      <c r="G66" s="2">
        <f t="shared" si="3"/>
        <v>0.27478070175438596</v>
      </c>
      <c r="H66" s="2">
        <f t="shared" si="4"/>
        <v>0</v>
      </c>
      <c r="P66">
        <v>360</v>
      </c>
      <c r="Q66" s="2"/>
      <c r="R66" s="2">
        <f t="shared" si="5"/>
        <v>0</v>
      </c>
      <c r="S66" s="2">
        <f t="shared" si="6"/>
        <v>0.95815439672801639</v>
      </c>
      <c r="T66" s="2">
        <f t="shared" si="19"/>
        <v>1.2883435582822086E-2</v>
      </c>
      <c r="U66" s="2">
        <f t="shared" si="16"/>
        <v>0</v>
      </c>
      <c r="V66" s="2">
        <f t="shared" si="8"/>
        <v>3.2464212678936606E-3</v>
      </c>
      <c r="W66" s="2">
        <f t="shared" si="9"/>
        <v>0</v>
      </c>
      <c r="AE66">
        <v>360</v>
      </c>
      <c r="AF66" s="2"/>
      <c r="AG66" s="2">
        <f t="shared" si="10"/>
        <v>9.2304074313598675E-3</v>
      </c>
      <c r="AH66" s="2">
        <f t="shared" si="11"/>
        <v>0.64554059615497683</v>
      </c>
      <c r="AI66" s="2">
        <f t="shared" si="20"/>
        <v>0.38060242616653928</v>
      </c>
      <c r="AJ66" s="2">
        <f t="shared" si="17"/>
        <v>0</v>
      </c>
      <c r="AK66" s="2">
        <f t="shared" si="13"/>
        <v>4.7857016873419957E-2</v>
      </c>
      <c r="AL66" s="2">
        <f t="shared" si="14"/>
        <v>0</v>
      </c>
    </row>
    <row r="67" spans="1:38" x14ac:dyDescent="0.25">
      <c r="A67">
        <v>360</v>
      </c>
      <c r="B67" s="2"/>
      <c r="C67" s="2">
        <f t="shared" si="0"/>
        <v>0.2602338537423205</v>
      </c>
      <c r="D67" s="2">
        <f t="shared" si="1"/>
        <v>7.6013476317354056E-2</v>
      </c>
      <c r="E67" s="2">
        <f t="shared" si="18"/>
        <v>0.50280756611542954</v>
      </c>
      <c r="F67" s="2">
        <f t="shared" si="15"/>
        <v>0</v>
      </c>
      <c r="G67" s="2">
        <f t="shared" si="3"/>
        <v>0.26078435690220864</v>
      </c>
      <c r="H67" s="2">
        <f t="shared" si="4"/>
        <v>0</v>
      </c>
      <c r="P67">
        <v>360</v>
      </c>
      <c r="Q67" s="2"/>
      <c r="R67" s="2">
        <f t="shared" si="5"/>
        <v>0</v>
      </c>
      <c r="S67" s="2">
        <f t="shared" si="6"/>
        <v>0.9480306207523812</v>
      </c>
      <c r="T67" s="2">
        <f t="shared" si="19"/>
        <v>1.2809176119855487E-2</v>
      </c>
      <c r="U67" s="2">
        <f t="shared" si="16"/>
        <v>0</v>
      </c>
      <c r="V67" s="2">
        <f t="shared" si="8"/>
        <v>3.8149617240595237E-3</v>
      </c>
      <c r="W67" s="2">
        <f t="shared" si="9"/>
        <v>0</v>
      </c>
      <c r="AE67">
        <v>360</v>
      </c>
      <c r="AF67" s="2"/>
      <c r="AG67" s="2">
        <f t="shared" si="10"/>
        <v>8.0923269848734228E-3</v>
      </c>
      <c r="AH67" s="2">
        <f t="shared" si="11"/>
        <v>0.64726859471745435</v>
      </c>
      <c r="AI67" s="2">
        <f t="shared" si="20"/>
        <v>0.38155419703738536</v>
      </c>
      <c r="AJ67" s="2">
        <f t="shared" si="17"/>
        <v>0</v>
      </c>
      <c r="AK67" s="2">
        <f t="shared" si="13"/>
        <v>4.7652637354024613E-2</v>
      </c>
      <c r="AL67" s="2">
        <f t="shared" si="14"/>
        <v>0</v>
      </c>
    </row>
    <row r="68" spans="1:38" x14ac:dyDescent="0.25">
      <c r="A68">
        <v>360</v>
      </c>
      <c r="B68" s="2"/>
      <c r="C68" s="2">
        <f t="shared" si="0"/>
        <v>0.23574338085539714</v>
      </c>
      <c r="D68" s="2">
        <f t="shared" si="1"/>
        <v>4.7463030195696448E-2</v>
      </c>
      <c r="E68" s="2">
        <f t="shared" si="18"/>
        <v>0.50993978570796072</v>
      </c>
      <c r="F68" s="2">
        <f t="shared" si="15"/>
        <v>0</v>
      </c>
      <c r="G68" s="2">
        <f t="shared" si="3"/>
        <v>0.27455060657044189</v>
      </c>
      <c r="H68" s="2">
        <f t="shared" si="4"/>
        <v>0</v>
      </c>
      <c r="P68">
        <v>360</v>
      </c>
      <c r="Q68" s="2"/>
      <c r="R68" s="2">
        <f t="shared" si="5"/>
        <v>0</v>
      </c>
      <c r="S68" s="2">
        <f t="shared" si="6"/>
        <v>1.0019928902294517</v>
      </c>
      <c r="T68" s="2">
        <f t="shared" si="19"/>
        <v>1.3977162555208445E-2</v>
      </c>
      <c r="U68" s="2">
        <f t="shared" si="16"/>
        <v>0</v>
      </c>
      <c r="V68" s="2">
        <f t="shared" si="8"/>
        <v>7.3252181406872775E-3</v>
      </c>
      <c r="W68" s="2">
        <f t="shared" si="9"/>
        <v>0</v>
      </c>
      <c r="AE68">
        <v>360</v>
      </c>
      <c r="AF68" s="2"/>
      <c r="AG68" s="2">
        <f t="shared" si="10"/>
        <v>8.0629301868239914E-3</v>
      </c>
      <c r="AH68" s="2">
        <f t="shared" si="11"/>
        <v>0.64973451327433629</v>
      </c>
      <c r="AI68" s="2">
        <f t="shared" si="20"/>
        <v>0.38291052114060964</v>
      </c>
      <c r="AJ68" s="2">
        <f t="shared" si="17"/>
        <v>0</v>
      </c>
      <c r="AK68" s="2">
        <f t="shared" si="13"/>
        <v>4.8475909537856438E-2</v>
      </c>
      <c r="AL68" s="2">
        <f t="shared" si="14"/>
        <v>0</v>
      </c>
    </row>
    <row r="69" spans="1:38" x14ac:dyDescent="0.25">
      <c r="B69" s="2"/>
      <c r="C69" s="2" t="e">
        <f t="shared" si="0"/>
        <v>#DIV/0!</v>
      </c>
      <c r="D69" s="2" t="e">
        <f t="shared" si="1"/>
        <v>#DIV/0!</v>
      </c>
      <c r="E69" s="2" t="e">
        <f t="shared" si="18"/>
        <v>#DIV/0!</v>
      </c>
      <c r="F69" s="2" t="e">
        <f t="shared" si="15"/>
        <v>#DIV/0!</v>
      </c>
      <c r="G69" s="2" t="e">
        <f t="shared" si="3"/>
        <v>#DIV/0!</v>
      </c>
      <c r="H69" s="2" t="e">
        <f t="shared" si="4"/>
        <v>#DIV/0!</v>
      </c>
      <c r="Q69" s="2"/>
      <c r="R69" s="2" t="e">
        <f t="shared" si="5"/>
        <v>#DIV/0!</v>
      </c>
      <c r="S69" s="2" t="e">
        <f t="shared" si="6"/>
        <v>#DIV/0!</v>
      </c>
      <c r="T69" s="2" t="e">
        <f t="shared" si="19"/>
        <v>#DIV/0!</v>
      </c>
      <c r="U69" s="2" t="e">
        <f t="shared" si="16"/>
        <v>#DIV/0!</v>
      </c>
      <c r="V69" s="2" t="e">
        <f t="shared" si="8"/>
        <v>#DIV/0!</v>
      </c>
      <c r="W69" s="2" t="e">
        <f t="shared" si="9"/>
        <v>#DIV/0!</v>
      </c>
      <c r="AF69" s="2"/>
      <c r="AG69" s="2" t="e">
        <f t="shared" si="10"/>
        <v>#DIV/0!</v>
      </c>
      <c r="AH69" s="2" t="e">
        <f t="shared" si="11"/>
        <v>#DIV/0!</v>
      </c>
      <c r="AI69" s="2" t="e">
        <f t="shared" si="20"/>
        <v>#DIV/0!</v>
      </c>
      <c r="AJ69" s="2" t="e">
        <f t="shared" si="17"/>
        <v>#DIV/0!</v>
      </c>
      <c r="AK69" s="2" t="e">
        <f t="shared" si="13"/>
        <v>#DIV/0!</v>
      </c>
      <c r="AL69" s="2" t="e">
        <f t="shared" si="14"/>
        <v>#DIV/0!</v>
      </c>
    </row>
    <row r="70" spans="1:38" x14ac:dyDescent="0.25">
      <c r="B70" s="2"/>
      <c r="C70" s="2" t="e">
        <f t="shared" si="0"/>
        <v>#DIV/0!</v>
      </c>
      <c r="D70" s="2" t="e">
        <f t="shared" si="1"/>
        <v>#DIV/0!</v>
      </c>
      <c r="E70" s="2" t="e">
        <f t="shared" si="18"/>
        <v>#DIV/0!</v>
      </c>
      <c r="F70" s="2" t="e">
        <f t="shared" si="15"/>
        <v>#DIV/0!</v>
      </c>
      <c r="G70" s="2" t="e">
        <f t="shared" si="3"/>
        <v>#DIV/0!</v>
      </c>
      <c r="H70" s="2" t="e">
        <f t="shared" si="4"/>
        <v>#DIV/0!</v>
      </c>
      <c r="Q70" s="2"/>
      <c r="R70" s="2" t="e">
        <f t="shared" si="5"/>
        <v>#DIV/0!</v>
      </c>
      <c r="S70" s="2" t="e">
        <f t="shared" si="6"/>
        <v>#DIV/0!</v>
      </c>
      <c r="T70" s="2" t="e">
        <f t="shared" si="19"/>
        <v>#DIV/0!</v>
      </c>
      <c r="U70" s="2" t="e">
        <f t="shared" si="16"/>
        <v>#DIV/0!</v>
      </c>
      <c r="V70" s="2" t="e">
        <f t="shared" si="8"/>
        <v>#DIV/0!</v>
      </c>
      <c r="W70" s="2" t="e">
        <f t="shared" si="9"/>
        <v>#DIV/0!</v>
      </c>
      <c r="AF70" s="2"/>
      <c r="AG70" s="2" t="e">
        <f t="shared" si="10"/>
        <v>#DIV/0!</v>
      </c>
      <c r="AH70" s="2" t="e">
        <f t="shared" si="11"/>
        <v>#DIV/0!</v>
      </c>
      <c r="AI70" s="2" t="e">
        <f t="shared" si="20"/>
        <v>#DIV/0!</v>
      </c>
      <c r="AJ70" s="2" t="e">
        <f t="shared" si="17"/>
        <v>#DIV/0!</v>
      </c>
      <c r="AK70" s="2" t="e">
        <f t="shared" si="13"/>
        <v>#DIV/0!</v>
      </c>
      <c r="AL70" s="2" t="e">
        <f t="shared" si="14"/>
        <v>#DIV/0!</v>
      </c>
    </row>
    <row r="71" spans="1:38" x14ac:dyDescent="0.25">
      <c r="B71" s="2"/>
      <c r="C71" s="2" t="e">
        <f t="shared" si="0"/>
        <v>#DIV/0!</v>
      </c>
      <c r="D71" s="2" t="e">
        <f t="shared" si="1"/>
        <v>#DIV/0!</v>
      </c>
      <c r="E71" s="2" t="e">
        <f t="shared" si="18"/>
        <v>#DIV/0!</v>
      </c>
      <c r="F71" s="2" t="e">
        <f t="shared" si="15"/>
        <v>#DIV/0!</v>
      </c>
      <c r="G71" s="2" t="e">
        <f t="shared" si="3"/>
        <v>#DIV/0!</v>
      </c>
      <c r="H71" s="2" t="e">
        <f t="shared" si="4"/>
        <v>#DIV/0!</v>
      </c>
      <c r="Q71" s="2"/>
      <c r="R71" s="2" t="e">
        <f t="shared" si="5"/>
        <v>#DIV/0!</v>
      </c>
      <c r="S71" s="2" t="e">
        <f t="shared" si="6"/>
        <v>#DIV/0!</v>
      </c>
      <c r="T71" s="2" t="e">
        <f t="shared" si="19"/>
        <v>#DIV/0!</v>
      </c>
      <c r="U71" s="2" t="e">
        <f t="shared" si="16"/>
        <v>#DIV/0!</v>
      </c>
      <c r="V71" s="2" t="e">
        <f t="shared" si="8"/>
        <v>#DIV/0!</v>
      </c>
      <c r="W71" s="2" t="e">
        <f t="shared" si="9"/>
        <v>#DIV/0!</v>
      </c>
      <c r="AF71" s="2"/>
      <c r="AG71" s="2" t="e">
        <f t="shared" si="10"/>
        <v>#DIV/0!</v>
      </c>
      <c r="AH71" s="2" t="e">
        <f t="shared" si="11"/>
        <v>#DIV/0!</v>
      </c>
      <c r="AI71" s="2" t="e">
        <f t="shared" si="20"/>
        <v>#DIV/0!</v>
      </c>
      <c r="AJ71" s="2" t="e">
        <f t="shared" si="17"/>
        <v>#DIV/0!</v>
      </c>
      <c r="AK71" s="2" t="e">
        <f t="shared" si="13"/>
        <v>#DIV/0!</v>
      </c>
      <c r="AL71" s="2" t="e">
        <f t="shared" si="14"/>
        <v>#DIV/0!</v>
      </c>
    </row>
    <row r="73" spans="1:38" x14ac:dyDescent="0.25">
      <c r="B73" s="2" t="s">
        <v>0</v>
      </c>
      <c r="C73" s="2" t="s">
        <v>5</v>
      </c>
      <c r="D73" s="2" t="s">
        <v>1</v>
      </c>
      <c r="E73" s="2" t="s">
        <v>2</v>
      </c>
      <c r="F73" s="2" t="s">
        <v>3</v>
      </c>
      <c r="G73" s="2" t="s">
        <v>4</v>
      </c>
      <c r="H73" s="2"/>
      <c r="Q73" s="2" t="s">
        <v>0</v>
      </c>
      <c r="R73" s="2" t="s">
        <v>5</v>
      </c>
      <c r="S73" s="2" t="s">
        <v>1</v>
      </c>
      <c r="T73" s="2" t="s">
        <v>2</v>
      </c>
      <c r="U73" s="2" t="s">
        <v>3</v>
      </c>
      <c r="V73" s="2" t="s">
        <v>4</v>
      </c>
      <c r="W73" s="2"/>
      <c r="AF73" s="2" t="s">
        <v>0</v>
      </c>
      <c r="AG73" s="2" t="s">
        <v>5</v>
      </c>
      <c r="AH73" s="2" t="s">
        <v>1</v>
      </c>
      <c r="AI73" s="2" t="s">
        <v>2</v>
      </c>
      <c r="AJ73" s="2" t="s">
        <v>3</v>
      </c>
      <c r="AK73" s="2" t="s">
        <v>4</v>
      </c>
      <c r="AL73" s="2"/>
    </row>
    <row r="74" spans="1:38" x14ac:dyDescent="0.25">
      <c r="A74">
        <v>0</v>
      </c>
      <c r="C74" s="3">
        <f>AVERAGE(C39:C41)</f>
        <v>1.1221167558820058</v>
      </c>
      <c r="D74" s="2" t="e">
        <f>AVERAGE(D39,D41)</f>
        <v>#REF!</v>
      </c>
      <c r="E74" s="2" t="e">
        <f>AVERAGE(E39,E41)</f>
        <v>#REF!</v>
      </c>
      <c r="F74" s="2">
        <f>AVERAGE(F39,F41)</f>
        <v>0</v>
      </c>
      <c r="G74" s="2" t="e">
        <f>AVERAGE(G39:G41)</f>
        <v>#REF!</v>
      </c>
      <c r="H74" s="2" t="e">
        <f>AVERAGE(H39:H41)</f>
        <v>#REF!</v>
      </c>
      <c r="P74">
        <v>0</v>
      </c>
      <c r="R74" s="3">
        <f>AVERAGE(R39:R41)</f>
        <v>1.1395859375979454</v>
      </c>
      <c r="S74" s="2" t="e">
        <f>AVERAGE(S39,S41)</f>
        <v>#REF!</v>
      </c>
      <c r="T74" s="2" t="e">
        <f>AVERAGE(T39,T41)</f>
        <v>#REF!</v>
      </c>
      <c r="U74" s="2">
        <f>AVERAGE(U39,U41)</f>
        <v>0</v>
      </c>
      <c r="V74" s="2" t="e">
        <f>AVERAGE(V39:V41)</f>
        <v>#REF!</v>
      </c>
      <c r="W74" s="2" t="e">
        <f>AVERAGE(W39:W41)</f>
        <v>#REF!</v>
      </c>
      <c r="AE74">
        <v>0</v>
      </c>
      <c r="AG74" s="3">
        <f>AVERAGE(AG39:AG41)</f>
        <v>1.2399655987336144</v>
      </c>
      <c r="AH74" s="2">
        <f>AVERAGE(AH39,AH41)</f>
        <v>0</v>
      </c>
      <c r="AI74" s="2">
        <f>AVERAGE(AI39,AI41)</f>
        <v>0</v>
      </c>
      <c r="AJ74" s="2">
        <f>AVERAGE(AJ39,AJ41)</f>
        <v>0</v>
      </c>
      <c r="AK74" s="2">
        <f>AVERAGE(AK39:AK41)</f>
        <v>0</v>
      </c>
      <c r="AL74" s="2">
        <f>AVERAGE(AL39:AL41)</f>
        <v>0</v>
      </c>
    </row>
    <row r="75" spans="1:38" x14ac:dyDescent="0.25">
      <c r="A75">
        <v>1</v>
      </c>
      <c r="C75" s="4">
        <f>AVERAGE(C42:C44)</f>
        <v>1.1051337465073698</v>
      </c>
      <c r="D75" s="2">
        <f>AVERAGE(D42:D44)</f>
        <v>0</v>
      </c>
      <c r="E75" s="2">
        <f>AVERAGE(E42:E44)</f>
        <v>0.33396519435435984</v>
      </c>
      <c r="F75" s="2">
        <f>AVERAGE(F42:F44)</f>
        <v>0</v>
      </c>
      <c r="G75" s="2">
        <f>AVERAGE(G42:G44)</f>
        <v>0</v>
      </c>
      <c r="H75" s="2">
        <v>0</v>
      </c>
      <c r="P75">
        <v>1</v>
      </c>
      <c r="R75" s="4">
        <f>AVERAGE(R42:R44)</f>
        <v>1.1310813671172777</v>
      </c>
      <c r="S75" s="2">
        <f>AVERAGE(S42:S44)</f>
        <v>0</v>
      </c>
      <c r="T75" s="2">
        <f>AVERAGE(T42:T44)</f>
        <v>0.29638720234250526</v>
      </c>
      <c r="U75" s="2">
        <f>AVERAGE(U42:U44)</f>
        <v>0</v>
      </c>
      <c r="V75" s="2">
        <f>AVERAGE(V42:V44)</f>
        <v>1.7368244025855243E-3</v>
      </c>
      <c r="W75" s="2">
        <v>0</v>
      </c>
      <c r="AE75">
        <v>1</v>
      </c>
      <c r="AG75" s="4">
        <f>AVERAGE(AG42:AG44)</f>
        <v>1.1159076147299374</v>
      </c>
      <c r="AH75" s="2">
        <f>AVERAGE(AH42:AH44)</f>
        <v>0</v>
      </c>
      <c r="AI75" s="2">
        <f>AVERAGE(AI42:AI44)</f>
        <v>0.32583669634226303</v>
      </c>
      <c r="AJ75" s="2">
        <f>AVERAGE(AJ42:AJ44)</f>
        <v>0</v>
      </c>
      <c r="AK75" s="2">
        <f>AVERAGE(AK42:AK44)</f>
        <v>0</v>
      </c>
      <c r="AL75" s="2">
        <v>0</v>
      </c>
    </row>
    <row r="76" spans="1:38" x14ac:dyDescent="0.25">
      <c r="A76">
        <v>5</v>
      </c>
      <c r="C76" s="4">
        <f>AVERAGE(C45)</f>
        <v>1.0598418606699997</v>
      </c>
      <c r="D76" s="2">
        <f>AVERAGE(D45:D47)</f>
        <v>1.6461225959475076E-3</v>
      </c>
      <c r="E76" s="2">
        <f>AVERAGE(E45:E47)</f>
        <v>2.9931651522724988E-2</v>
      </c>
      <c r="F76" s="2">
        <f>AVERAGE(F45:F47)</f>
        <v>0</v>
      </c>
      <c r="G76" s="2">
        <f>AVERAGE(G45:G47)</f>
        <v>3.5181754360690009E-3</v>
      </c>
      <c r="H76" s="2">
        <f>AVERAGE(H45:H47)</f>
        <v>0</v>
      </c>
      <c r="P76">
        <v>5</v>
      </c>
      <c r="R76" s="4">
        <f>AVERAGE(R45)</f>
        <v>0.86548971358264903</v>
      </c>
      <c r="S76" s="2">
        <f>AVERAGE(S45:S47)</f>
        <v>2.8912462602906697E-2</v>
      </c>
      <c r="T76" s="2">
        <f>AVERAGE(T45:T47)</f>
        <v>0.23767508883974808</v>
      </c>
      <c r="U76" s="2">
        <f>AVERAGE(U45:U47)</f>
        <v>0</v>
      </c>
      <c r="V76" s="2">
        <f>AVERAGE(V45:V47)</f>
        <v>7.1912460915320373E-3</v>
      </c>
      <c r="W76" s="2">
        <f>AVERAGE(W45:W47)</f>
        <v>0</v>
      </c>
      <c r="AE76">
        <v>5</v>
      </c>
      <c r="AG76" s="4">
        <f>AVERAGE(AG45)</f>
        <v>1.051143851918878</v>
      </c>
      <c r="AH76" s="2">
        <f>AVERAGE(AH45:AH47)</f>
        <v>1.1348668123390771E-2</v>
      </c>
      <c r="AI76" s="2">
        <f>AVERAGE(AI45:AI47)</f>
        <v>4.0685793232792401E-2</v>
      </c>
      <c r="AJ76" s="2">
        <f>AVERAGE(AJ45:AJ47)</f>
        <v>0</v>
      </c>
      <c r="AK76" s="2">
        <f>AVERAGE(AK45:AK47)</f>
        <v>6.894883152835013E-3</v>
      </c>
      <c r="AL76" s="2">
        <f>AVERAGE(AL45:AL47)</f>
        <v>0</v>
      </c>
    </row>
    <row r="77" spans="1:38" x14ac:dyDescent="0.25">
      <c r="A77">
        <v>10</v>
      </c>
      <c r="C77" s="4">
        <f t="shared" ref="C77:H77" si="21">AVERAGE(C48:C50)</f>
        <v>1.0133230761312542</v>
      </c>
      <c r="D77" s="2">
        <f t="shared" si="21"/>
        <v>2.678680297299479E-3</v>
      </c>
      <c r="E77" s="2">
        <f t="shared" si="21"/>
        <v>8.9410452406038135E-2</v>
      </c>
      <c r="F77" s="2">
        <f t="shared" si="21"/>
        <v>0</v>
      </c>
      <c r="G77" s="2">
        <f t="shared" si="21"/>
        <v>6.4431209696742238E-3</v>
      </c>
      <c r="H77" s="2">
        <f t="shared" si="21"/>
        <v>0</v>
      </c>
      <c r="P77">
        <v>10</v>
      </c>
      <c r="R77" s="4">
        <f t="shared" ref="R77:W77" si="22">AVERAGE(R48:R50)</f>
        <v>0.60023388646281939</v>
      </c>
      <c r="S77" s="2">
        <f t="shared" si="22"/>
        <v>6.0842080509522979E-2</v>
      </c>
      <c r="T77" s="2">
        <f t="shared" si="22"/>
        <v>0.44910631712331844</v>
      </c>
      <c r="U77" s="2">
        <f t="shared" si="22"/>
        <v>0</v>
      </c>
      <c r="V77" s="2">
        <f t="shared" si="22"/>
        <v>1.4765316154028124E-2</v>
      </c>
      <c r="W77" s="2">
        <f t="shared" si="22"/>
        <v>0</v>
      </c>
      <c r="AE77">
        <v>10</v>
      </c>
      <c r="AG77" s="4">
        <f t="shared" ref="AG77:AL77" si="23">AVERAGE(AG48:AG50)</f>
        <v>0.96564674738709833</v>
      </c>
      <c r="AH77" s="2">
        <f t="shared" si="23"/>
        <v>2.0882927553600456E-2</v>
      </c>
      <c r="AI77" s="2">
        <f t="shared" si="23"/>
        <v>0.13921580012690216</v>
      </c>
      <c r="AJ77" s="2">
        <f t="shared" si="23"/>
        <v>0</v>
      </c>
      <c r="AK77" s="2">
        <f t="shared" si="23"/>
        <v>5.9188650621262604E-3</v>
      </c>
      <c r="AL77" s="2">
        <f t="shared" si="23"/>
        <v>0</v>
      </c>
    </row>
    <row r="78" spans="1:38" x14ac:dyDescent="0.25">
      <c r="A78">
        <v>20</v>
      </c>
      <c r="C78" s="4">
        <f>AVERAGE(C52)</f>
        <v>0.92222945565626724</v>
      </c>
      <c r="D78" s="2">
        <f>AVERAGE(D51:D53)</f>
        <v>5.9048721403321116E-3</v>
      </c>
      <c r="E78" s="2">
        <f>AVERAGE(E51:E53)</f>
        <v>0.15439876298388466</v>
      </c>
      <c r="F78" s="2">
        <f>AVERAGE(F51:F53)</f>
        <v>0</v>
      </c>
      <c r="G78" s="2">
        <f>AVERAGE(G51:G53)</f>
        <v>1.267269938026183E-2</v>
      </c>
      <c r="H78" s="2">
        <f>AVERAGE(H51:H53)</f>
        <v>0</v>
      </c>
      <c r="P78">
        <v>20</v>
      </c>
      <c r="R78" s="4">
        <f>AVERAGE(R52)</f>
        <v>0.26923868842332838</v>
      </c>
      <c r="S78" s="2">
        <f>AVERAGE(S51:S53)</f>
        <v>0.12362766542137503</v>
      </c>
      <c r="T78" s="2">
        <f>AVERAGE(T51:T53)</f>
        <v>0.68260982498502398</v>
      </c>
      <c r="U78" s="2">
        <f>AVERAGE(U51:U53)</f>
        <v>0</v>
      </c>
      <c r="V78" s="2">
        <f>AVERAGE(V51:V53)</f>
        <v>2.2986328457171717E-2</v>
      </c>
      <c r="W78" s="2">
        <f>AVERAGE(W51:W53)</f>
        <v>0</v>
      </c>
      <c r="AE78">
        <v>20</v>
      </c>
      <c r="AG78" s="4">
        <f>AVERAGE(AG52)</f>
        <v>0.75299153614164804</v>
      </c>
      <c r="AH78" s="2">
        <f>AVERAGE(AH51:AH53)</f>
        <v>4.5569304377275355E-2</v>
      </c>
      <c r="AI78" s="2">
        <f>AVERAGE(AI51:AI53)</f>
        <v>0.29678188244913423</v>
      </c>
      <c r="AJ78" s="2">
        <f>AVERAGE(AJ51:AJ53)</f>
        <v>0</v>
      </c>
      <c r="AK78" s="2">
        <f>AVERAGE(AK51:AK53)</f>
        <v>1.5057380385400576E-2</v>
      </c>
      <c r="AL78" s="2">
        <f>AVERAGE(AL51:AL53)</f>
        <v>0</v>
      </c>
    </row>
    <row r="79" spans="1:38" x14ac:dyDescent="0.25">
      <c r="A79">
        <v>40</v>
      </c>
      <c r="C79" s="4">
        <f>AVERAGE(C54,C56)</f>
        <v>0.82278579884023184</v>
      </c>
      <c r="D79" s="2">
        <f>AVERAGE(D55:D56)</f>
        <v>1.1706756568943398E-2</v>
      </c>
      <c r="E79" s="2">
        <f>AVERAGE(E55:E56)</f>
        <v>0.23870391732862545</v>
      </c>
      <c r="F79" s="2">
        <f>AVERAGE(F54:F56)</f>
        <v>0</v>
      </c>
      <c r="G79" s="2">
        <f>AVERAGE(G54:G56)</f>
        <v>2.6933653689490734E-2</v>
      </c>
      <c r="H79" s="2">
        <f>AVERAGE(H54:H56)</f>
        <v>0</v>
      </c>
      <c r="P79">
        <v>40</v>
      </c>
      <c r="R79" s="4">
        <f>AVERAGE(R54,R56)</f>
        <v>6.3148142909302499E-2</v>
      </c>
      <c r="S79" s="2">
        <f>AVERAGE(S55:S56)</f>
        <v>0.28432970098884014</v>
      </c>
      <c r="T79" s="2">
        <f>AVERAGE(T55:T56)</f>
        <v>0.70980882857036875</v>
      </c>
      <c r="U79" s="2">
        <f>AVERAGE(U54:U56)</f>
        <v>0</v>
      </c>
      <c r="V79" s="2">
        <f>AVERAGE(V54:V56)</f>
        <v>3.6525612193156282E-2</v>
      </c>
      <c r="W79" s="2">
        <f>AVERAGE(W54:W56)</f>
        <v>0</v>
      </c>
      <c r="AE79">
        <v>40</v>
      </c>
      <c r="AG79" s="4">
        <f>AVERAGE(AG54,AG56)</f>
        <v>0.49578358572080616</v>
      </c>
      <c r="AH79" s="2">
        <f>AVERAGE(AH55:AH56)</f>
        <v>8.3840536515634986E-2</v>
      </c>
      <c r="AI79" s="2">
        <f>AVERAGE(AI54:AI56)</f>
        <v>0.48736170023651798</v>
      </c>
      <c r="AJ79" s="2">
        <f>AVERAGE(AJ54:AJ56)</f>
        <v>0</v>
      </c>
      <c r="AK79" s="2">
        <f>AVERAGE(AK54:AK56)</f>
        <v>1.5539355423542836E-2</v>
      </c>
      <c r="AL79" s="2">
        <f>AVERAGE(AL54:AL56)</f>
        <v>0</v>
      </c>
    </row>
    <row r="80" spans="1:38" x14ac:dyDescent="0.25">
      <c r="A80">
        <v>60</v>
      </c>
      <c r="C80" s="4">
        <f>AVERAGE(C57)</f>
        <v>0.72771678243334081</v>
      </c>
      <c r="D80" s="2">
        <f>AVERAGE(D57:D59)</f>
        <v>1.5282894663040779E-2</v>
      </c>
      <c r="E80" s="2">
        <f>AVERAGE(E57:E59)</f>
        <v>0.30285136046742323</v>
      </c>
      <c r="F80" s="2">
        <f>AVERAGE(F57:F59)</f>
        <v>0</v>
      </c>
      <c r="G80" s="2">
        <f>AVERAGE(G57:G59)</f>
        <v>3.6531145137907416E-2</v>
      </c>
      <c r="H80" s="2">
        <f>AVERAGE(H57:H59)</f>
        <v>0</v>
      </c>
      <c r="P80">
        <v>60</v>
      </c>
      <c r="R80" s="4">
        <f>AVERAGE(R57)</f>
        <v>8.3345273916989055E-3</v>
      </c>
      <c r="S80" s="2">
        <f>AVERAGE(S57:S59)</f>
        <v>0.40728356907786784</v>
      </c>
      <c r="T80" s="2">
        <f>AVERAGE(T57:T59)</f>
        <v>0.62254142257229317</v>
      </c>
      <c r="U80" s="2">
        <f>AVERAGE(U57:U59)</f>
        <v>0</v>
      </c>
      <c r="V80" s="2">
        <f>AVERAGE(V57:V59)</f>
        <v>2.9004782269476281E-2</v>
      </c>
      <c r="W80" s="2">
        <f>AVERAGE(W57:W59)</f>
        <v>0</v>
      </c>
      <c r="AE80">
        <v>60</v>
      </c>
      <c r="AG80" s="4">
        <f>AVERAGE(AG57)</f>
        <v>0.25181212933718106</v>
      </c>
      <c r="AH80" s="2">
        <f>AVERAGE(AH57:AH59)</f>
        <v>0.13214153841789991</v>
      </c>
      <c r="AI80" s="2">
        <f>AVERAGE(AI57:AI59)</f>
        <v>0.7485873886662584</v>
      </c>
      <c r="AJ80" s="2">
        <f>AVERAGE(AJ57:AJ59)</f>
        <v>0</v>
      </c>
      <c r="AK80" s="2">
        <f>AVERAGE(AK57:AK59)</f>
        <v>3.5701667542178017E-2</v>
      </c>
      <c r="AL80" s="2">
        <f>AVERAGE(AL57:AL59)</f>
        <v>0</v>
      </c>
    </row>
    <row r="81" spans="1:42" x14ac:dyDescent="0.25">
      <c r="A81">
        <v>120</v>
      </c>
      <c r="C81" s="4">
        <f>AVERAGE(C60:C62)</f>
        <v>0.55612759651123278</v>
      </c>
      <c r="D81" s="2">
        <f>AVERAGE(D60:D62)</f>
        <v>2.3736142874503669E-2</v>
      </c>
      <c r="E81" s="2">
        <f>AVERAGE(E60:E62)</f>
        <v>0.42108027979382517</v>
      </c>
      <c r="F81" s="2">
        <f>AVERAGE(F60:F62)</f>
        <v>0</v>
      </c>
      <c r="G81" s="2">
        <f>AVERAGE(G60:G62)</f>
        <v>6.8837576857082874E-2</v>
      </c>
      <c r="H81" s="2">
        <f>AVERAGE(H61:H63)</f>
        <v>0</v>
      </c>
      <c r="P81">
        <v>120</v>
      </c>
      <c r="R81" s="4">
        <f>AVERAGE(R60:R62)</f>
        <v>0</v>
      </c>
      <c r="S81" s="2">
        <f>AVERAGE(S60:S62)</f>
        <v>0.71457789819468776</v>
      </c>
      <c r="T81" s="2">
        <f>AVERAGE(T60:T62)</f>
        <v>0.29659138920307254</v>
      </c>
      <c r="U81" s="2">
        <f>AVERAGE(U60:U62)</f>
        <v>0</v>
      </c>
      <c r="V81" s="2">
        <f>AVERAGE(V60:V62)</f>
        <v>2.8300315685840727E-2</v>
      </c>
      <c r="W81" s="2">
        <f>AVERAGE(W61:W63)</f>
        <v>0</v>
      </c>
      <c r="AE81">
        <v>120</v>
      </c>
      <c r="AG81" s="4">
        <f>AVERAGE(AG60:AG62)</f>
        <v>6.9488045267814547E-2</v>
      </c>
      <c r="AH81" s="2">
        <f>AVERAGE(AH60:AH62)</f>
        <v>0.22282837393948121</v>
      </c>
      <c r="AI81" s="2">
        <f>AVERAGE(AI60:AI62)</f>
        <v>0.69776116201433636</v>
      </c>
      <c r="AJ81" s="2">
        <f>AVERAGE(AJ60:AJ62)</f>
        <v>0</v>
      </c>
      <c r="AK81" s="2">
        <f>AVERAGE(AK60:AK62)</f>
        <v>6.2705361934714654E-2</v>
      </c>
      <c r="AL81" s="2">
        <f>AVERAGE(AL61:AL63)</f>
        <v>0</v>
      </c>
    </row>
    <row r="82" spans="1:42" x14ac:dyDescent="0.25">
      <c r="A82">
        <v>240</v>
      </c>
      <c r="C82" s="4">
        <f t="shared" ref="C82:H82" si="24">AVERAGE(C63:C65)</f>
        <v>0.34205998629558237</v>
      </c>
      <c r="D82" s="2">
        <f t="shared" si="24"/>
        <v>3.5194575899809538E-2</v>
      </c>
      <c r="E82" s="2">
        <f t="shared" si="24"/>
        <v>0.50300972477611794</v>
      </c>
      <c r="F82" s="2">
        <f t="shared" si="24"/>
        <v>0</v>
      </c>
      <c r="G82" s="2">
        <f t="shared" si="24"/>
        <v>0.16717905111495643</v>
      </c>
      <c r="H82" s="2">
        <f t="shared" si="24"/>
        <v>0</v>
      </c>
      <c r="P82">
        <v>240</v>
      </c>
      <c r="R82" s="4">
        <f t="shared" ref="R82:W82" si="25">AVERAGE(R63:R65)</f>
        <v>0</v>
      </c>
      <c r="S82" s="2">
        <f>AVERAGE(S63,S65)</f>
        <v>0.89224782211036047</v>
      </c>
      <c r="T82" s="2">
        <f t="shared" si="25"/>
        <v>6.6585188585342597E-2</v>
      </c>
      <c r="U82" s="2">
        <f t="shared" si="25"/>
        <v>0</v>
      </c>
      <c r="V82" s="2">
        <f t="shared" si="25"/>
        <v>1.0395002142571568E-2</v>
      </c>
      <c r="W82" s="2">
        <f t="shared" si="25"/>
        <v>0</v>
      </c>
      <c r="AE82">
        <v>240</v>
      </c>
      <c r="AG82" s="4">
        <f t="shared" ref="AG82:AL82" si="26">AVERAGE(AG63:AG65)</f>
        <v>1.4848218268457272E-2</v>
      </c>
      <c r="AH82" s="2">
        <f t="shared" si="26"/>
        <v>0.39590485672420073</v>
      </c>
      <c r="AI82" s="2">
        <f t="shared" si="26"/>
        <v>0.52598867227521318</v>
      </c>
      <c r="AJ82" s="2">
        <f t="shared" si="26"/>
        <v>0</v>
      </c>
      <c r="AK82" s="2">
        <f t="shared" si="26"/>
        <v>7.0196124338919766E-2</v>
      </c>
      <c r="AL82" s="2">
        <f t="shared" si="26"/>
        <v>0</v>
      </c>
    </row>
    <row r="83" spans="1:42" x14ac:dyDescent="0.25">
      <c r="A83">
        <v>360</v>
      </c>
      <c r="C83" s="4">
        <f>AVERAGE(C66:C68)</f>
        <v>0.24316200217584738</v>
      </c>
      <c r="D83" s="4">
        <f>AVERAGE(D66:D68)</f>
        <v>5.6853279948794612E-2</v>
      </c>
      <c r="E83" s="4">
        <f>AVERAGE(E66:E68)</f>
        <v>0.5064786494382062</v>
      </c>
      <c r="F83" s="4">
        <f>AVERAGE(F66:F68)</f>
        <v>0</v>
      </c>
      <c r="G83" s="4">
        <f>AVERAGE(G66:G68)</f>
        <v>0.27003855507567881</v>
      </c>
      <c r="H83" s="2"/>
      <c r="P83">
        <v>360</v>
      </c>
      <c r="R83" s="4">
        <f>AVERAGE(R66:R68)</f>
        <v>0</v>
      </c>
      <c r="S83" s="4">
        <f>AVERAGE(S66:S68)</f>
        <v>0.96939263590328306</v>
      </c>
      <c r="T83" s="4">
        <f>AVERAGE(T66:T68)</f>
        <v>1.3223258085962005E-2</v>
      </c>
      <c r="U83" s="4">
        <f>AVERAGE(U66:U68)</f>
        <v>0</v>
      </c>
      <c r="V83" s="4">
        <f>AVERAGE(V66:V68)</f>
        <v>4.7955337108801536E-3</v>
      </c>
      <c r="W83" s="2"/>
      <c r="AE83">
        <v>360</v>
      </c>
      <c r="AG83" s="4">
        <f>AVERAGE(AG66:AG68)</f>
        <v>8.4618882010190927E-3</v>
      </c>
      <c r="AH83" s="4">
        <f>AVERAGE(AH66:AH68)</f>
        <v>0.6475145680489226</v>
      </c>
      <c r="AI83" s="4">
        <f>AVERAGE(AI66:AI68)</f>
        <v>0.38168904811484472</v>
      </c>
      <c r="AJ83" s="4">
        <f>AVERAGE(AJ66:AJ68)</f>
        <v>0</v>
      </c>
      <c r="AK83" s="4">
        <f>AVERAGE(AK66:AK68)</f>
        <v>4.7995187921766998E-2</v>
      </c>
      <c r="AL83" s="2"/>
    </row>
    <row r="84" spans="1:42" x14ac:dyDescent="0.25">
      <c r="C84" s="4" t="e">
        <f t="shared" ref="C84:H84" si="27">AVERAGE(C69:C71)</f>
        <v>#DIV/0!</v>
      </c>
      <c r="D84" s="2" t="e">
        <f t="shared" si="27"/>
        <v>#DIV/0!</v>
      </c>
      <c r="E84" s="2" t="e">
        <f t="shared" si="27"/>
        <v>#DIV/0!</v>
      </c>
      <c r="F84" s="2" t="e">
        <f t="shared" si="27"/>
        <v>#DIV/0!</v>
      </c>
      <c r="G84" s="2" t="e">
        <f t="shared" si="27"/>
        <v>#DIV/0!</v>
      </c>
      <c r="H84" s="2" t="e">
        <f t="shared" si="27"/>
        <v>#DIV/0!</v>
      </c>
      <c r="R84" s="4" t="e">
        <f t="shared" ref="R84:W84" si="28">AVERAGE(R69:R71)</f>
        <v>#DIV/0!</v>
      </c>
      <c r="S84" s="2" t="e">
        <f t="shared" si="28"/>
        <v>#DIV/0!</v>
      </c>
      <c r="T84" s="2" t="e">
        <f t="shared" si="28"/>
        <v>#DIV/0!</v>
      </c>
      <c r="U84" s="2" t="e">
        <f t="shared" si="28"/>
        <v>#DIV/0!</v>
      </c>
      <c r="V84" s="2" t="e">
        <f t="shared" si="28"/>
        <v>#DIV/0!</v>
      </c>
      <c r="W84" s="2" t="e">
        <f t="shared" si="28"/>
        <v>#DIV/0!</v>
      </c>
      <c r="AG84" s="4" t="e">
        <f t="shared" ref="AG84:AL84" si="29">AVERAGE(AG69:AG71)</f>
        <v>#DIV/0!</v>
      </c>
      <c r="AH84" s="2" t="e">
        <f t="shared" si="29"/>
        <v>#DIV/0!</v>
      </c>
      <c r="AI84" s="2" t="e">
        <f t="shared" si="29"/>
        <v>#DIV/0!</v>
      </c>
      <c r="AJ84" s="2" t="e">
        <f t="shared" si="29"/>
        <v>#DIV/0!</v>
      </c>
      <c r="AK84" s="2" t="e">
        <f t="shared" si="29"/>
        <v>#DIV/0!</v>
      </c>
      <c r="AL84" s="2" t="e">
        <f t="shared" si="29"/>
        <v>#DIV/0!</v>
      </c>
    </row>
    <row r="86" spans="1:42" ht="21" x14ac:dyDescent="0.35">
      <c r="B86" s="9" t="s">
        <v>9</v>
      </c>
      <c r="C86">
        <v>0.19650000000000001</v>
      </c>
      <c r="D86">
        <v>0.16350000000000001</v>
      </c>
      <c r="E86">
        <v>0.2097</v>
      </c>
      <c r="F86">
        <v>0.2268</v>
      </c>
      <c r="G86">
        <v>0.26550000000000001</v>
      </c>
      <c r="H86">
        <v>0.15809999999999999</v>
      </c>
      <c r="Q86" s="9" t="s">
        <v>9</v>
      </c>
      <c r="R86">
        <v>0.19650000000000001</v>
      </c>
      <c r="S86">
        <v>0.16350000000000001</v>
      </c>
      <c r="T86">
        <v>0.2097</v>
      </c>
      <c r="U86">
        <v>0.2268</v>
      </c>
      <c r="V86">
        <v>0.26550000000000001</v>
      </c>
      <c r="W86">
        <v>0.15809999999999999</v>
      </c>
      <c r="AF86" s="9" t="s">
        <v>9</v>
      </c>
      <c r="AG86">
        <v>0.19650000000000001</v>
      </c>
      <c r="AH86">
        <v>0.16350000000000001</v>
      </c>
      <c r="AI86">
        <v>0.2097</v>
      </c>
      <c r="AJ86">
        <v>0.2268</v>
      </c>
      <c r="AK86">
        <v>0.26550000000000001</v>
      </c>
      <c r="AL86">
        <v>0.15809999999999999</v>
      </c>
    </row>
    <row r="88" spans="1:42" ht="18.75" x14ac:dyDescent="0.3">
      <c r="A88" s="8" t="s">
        <v>10</v>
      </c>
      <c r="B88" s="2" t="s">
        <v>0</v>
      </c>
      <c r="C88" s="2" t="s">
        <v>5</v>
      </c>
      <c r="D88" s="2" t="s">
        <v>1</v>
      </c>
      <c r="E88" s="2" t="s">
        <v>2</v>
      </c>
      <c r="F88" s="2" t="s">
        <v>3</v>
      </c>
      <c r="G88" s="2" t="s">
        <v>4</v>
      </c>
      <c r="H88" s="2"/>
      <c r="P88" s="8" t="s">
        <v>10</v>
      </c>
      <c r="Q88" s="2" t="s">
        <v>0</v>
      </c>
      <c r="R88" s="2" t="s">
        <v>5</v>
      </c>
      <c r="S88" s="2" t="s">
        <v>1</v>
      </c>
      <c r="T88" s="2" t="s">
        <v>2</v>
      </c>
      <c r="U88" s="2" t="s">
        <v>3</v>
      </c>
      <c r="V88" s="2" t="s">
        <v>4</v>
      </c>
      <c r="W88" s="2"/>
      <c r="AE88" s="8" t="s">
        <v>10</v>
      </c>
      <c r="AF88" s="2" t="s">
        <v>0</v>
      </c>
      <c r="AG88" s="2" t="s">
        <v>5</v>
      </c>
      <c r="AH88" s="2" t="s">
        <v>1</v>
      </c>
      <c r="AI88" s="2" t="s">
        <v>2</v>
      </c>
      <c r="AJ88" s="2" t="s">
        <v>3</v>
      </c>
      <c r="AK88" s="2" t="s">
        <v>4</v>
      </c>
      <c r="AL88" s="2"/>
      <c r="AP88" s="8"/>
    </row>
    <row r="89" spans="1:42" x14ac:dyDescent="0.25">
      <c r="A89">
        <v>0</v>
      </c>
      <c r="C89" s="2">
        <f t="shared" ref="C89:H99" si="30">(C74/C$86)</f>
        <v>5.7105178416387057</v>
      </c>
      <c r="D89" s="2" t="e">
        <f t="shared" si="30"/>
        <v>#REF!</v>
      </c>
      <c r="E89" s="2" t="e">
        <f t="shared" si="30"/>
        <v>#REF!</v>
      </c>
      <c r="F89" s="2">
        <f t="shared" si="30"/>
        <v>0</v>
      </c>
      <c r="G89" s="2" t="e">
        <f t="shared" si="30"/>
        <v>#REF!</v>
      </c>
      <c r="H89" s="2" t="e">
        <f t="shared" si="30"/>
        <v>#REF!</v>
      </c>
      <c r="I89" s="5"/>
      <c r="J89" s="5"/>
      <c r="P89">
        <v>0</v>
      </c>
      <c r="R89" s="2">
        <f t="shared" ref="R89:W99" si="31">(R74/R$86)</f>
        <v>5.7994195297605362</v>
      </c>
      <c r="S89" s="2">
        <v>0</v>
      </c>
      <c r="T89" s="2">
        <v>0</v>
      </c>
      <c r="U89" s="2">
        <f t="shared" si="31"/>
        <v>0</v>
      </c>
      <c r="V89" s="2">
        <v>0</v>
      </c>
      <c r="W89" s="2" t="e">
        <f t="shared" si="31"/>
        <v>#REF!</v>
      </c>
      <c r="X89" s="5"/>
      <c r="Y89" s="5"/>
      <c r="AE89">
        <v>0</v>
      </c>
      <c r="AG89" s="2">
        <f t="shared" ref="AG89:AL99" si="32">(AG74/AG$86)</f>
        <v>6.310257499916613</v>
      </c>
      <c r="AH89" s="2">
        <f t="shared" si="32"/>
        <v>0</v>
      </c>
      <c r="AI89" s="2">
        <f t="shared" si="32"/>
        <v>0</v>
      </c>
      <c r="AJ89" s="2">
        <f t="shared" si="32"/>
        <v>0</v>
      </c>
      <c r="AK89" s="2">
        <f t="shared" si="32"/>
        <v>0</v>
      </c>
      <c r="AL89" s="2">
        <f t="shared" si="32"/>
        <v>0</v>
      </c>
      <c r="AM89" s="5"/>
      <c r="AN89" s="5"/>
    </row>
    <row r="90" spans="1:42" x14ac:dyDescent="0.25">
      <c r="A90">
        <v>1</v>
      </c>
      <c r="C90" s="2">
        <f t="shared" si="30"/>
        <v>5.6240903130146043</v>
      </c>
      <c r="D90" s="2"/>
      <c r="E90" s="2"/>
      <c r="F90" s="2"/>
      <c r="G90" s="2"/>
      <c r="H90" s="2">
        <f t="shared" si="30"/>
        <v>0</v>
      </c>
      <c r="I90" s="5"/>
      <c r="J90" s="5"/>
      <c r="P90">
        <v>1</v>
      </c>
      <c r="R90" s="2">
        <f t="shared" si="31"/>
        <v>5.7561392728614642</v>
      </c>
      <c r="S90" s="2"/>
      <c r="T90" s="2"/>
      <c r="U90" s="2"/>
      <c r="V90" s="2"/>
      <c r="W90" s="2">
        <f t="shared" si="31"/>
        <v>0</v>
      </c>
      <c r="X90" s="5"/>
      <c r="Y90" s="5"/>
      <c r="AE90">
        <v>1</v>
      </c>
      <c r="AG90" s="2">
        <f t="shared" si="32"/>
        <v>5.6789191589309791</v>
      </c>
      <c r="AH90" s="2"/>
      <c r="AI90" s="2"/>
      <c r="AJ90" s="2"/>
      <c r="AK90" s="2"/>
      <c r="AL90" s="2">
        <f t="shared" si="32"/>
        <v>0</v>
      </c>
      <c r="AM90" s="5"/>
      <c r="AN90" s="5"/>
    </row>
    <row r="91" spans="1:42" x14ac:dyDescent="0.25">
      <c r="A91">
        <v>5</v>
      </c>
      <c r="C91" s="2">
        <f t="shared" si="30"/>
        <v>5.3935972553180642</v>
      </c>
      <c r="D91" s="2">
        <f t="shared" si="30"/>
        <v>1.0068028109770689E-2</v>
      </c>
      <c r="E91" s="2">
        <f t="shared" si="30"/>
        <v>0.14273558189186927</v>
      </c>
      <c r="F91" s="2">
        <f t="shared" si="30"/>
        <v>0</v>
      </c>
      <c r="G91" s="2">
        <f t="shared" si="30"/>
        <v>1.3251131585947273E-2</v>
      </c>
      <c r="H91" s="2">
        <f t="shared" si="30"/>
        <v>0</v>
      </c>
      <c r="I91" s="5"/>
      <c r="J91" s="5"/>
      <c r="P91">
        <v>5</v>
      </c>
      <c r="R91" s="2">
        <f t="shared" si="31"/>
        <v>4.4045278044918525</v>
      </c>
      <c r="S91" s="2">
        <f t="shared" si="31"/>
        <v>0.17683463365692167</v>
      </c>
      <c r="T91" s="2">
        <f t="shared" si="31"/>
        <v>1.1334052877431955</v>
      </c>
      <c r="U91" s="2">
        <f t="shared" si="31"/>
        <v>0</v>
      </c>
      <c r="V91" s="2">
        <f t="shared" si="31"/>
        <v>2.7085672661137615E-2</v>
      </c>
      <c r="W91" s="2">
        <f t="shared" si="31"/>
        <v>0</v>
      </c>
      <c r="X91" s="5"/>
      <c r="Y91" s="5"/>
      <c r="AE91">
        <v>5</v>
      </c>
      <c r="AG91" s="2">
        <f t="shared" si="32"/>
        <v>5.349332579739837</v>
      </c>
      <c r="AH91" s="2">
        <f t="shared" si="32"/>
        <v>6.9410814210341107E-2</v>
      </c>
      <c r="AI91" s="2">
        <f t="shared" si="32"/>
        <v>0.19401904259796091</v>
      </c>
      <c r="AJ91" s="2">
        <f t="shared" si="32"/>
        <v>0</v>
      </c>
      <c r="AK91" s="2">
        <f t="shared" si="32"/>
        <v>2.5969428070941668E-2</v>
      </c>
      <c r="AL91" s="2">
        <f t="shared" si="32"/>
        <v>0</v>
      </c>
      <c r="AM91" s="5"/>
      <c r="AN91" s="5"/>
    </row>
    <row r="92" spans="1:42" x14ac:dyDescent="0.25">
      <c r="A92">
        <v>10</v>
      </c>
      <c r="C92" s="2">
        <f t="shared" si="30"/>
        <v>5.1568604383269934</v>
      </c>
      <c r="D92" s="2">
        <f t="shared" si="30"/>
        <v>1.6383365732718525E-2</v>
      </c>
      <c r="E92" s="2">
        <f t="shared" si="30"/>
        <v>0.42637316359579464</v>
      </c>
      <c r="F92" s="2">
        <f t="shared" si="30"/>
        <v>0</v>
      </c>
      <c r="G92" s="2">
        <f t="shared" si="30"/>
        <v>2.426787559199331E-2</v>
      </c>
      <c r="H92" s="2">
        <f t="shared" si="30"/>
        <v>0</v>
      </c>
      <c r="I92" s="5"/>
      <c r="J92" s="5"/>
      <c r="P92">
        <v>10</v>
      </c>
      <c r="R92" s="2">
        <f t="shared" si="31"/>
        <v>3.0546253764011162</v>
      </c>
      <c r="S92" s="2">
        <f t="shared" si="31"/>
        <v>0.37212281657200597</v>
      </c>
      <c r="T92" s="2">
        <f t="shared" si="31"/>
        <v>2.1416610258622719</v>
      </c>
      <c r="U92" s="2">
        <f t="shared" si="31"/>
        <v>0</v>
      </c>
      <c r="V92" s="2">
        <f t="shared" si="31"/>
        <v>5.5613243517996701E-2</v>
      </c>
      <c r="W92" s="2">
        <f t="shared" si="31"/>
        <v>0</v>
      </c>
      <c r="X92" s="5"/>
      <c r="Y92" s="5"/>
      <c r="AE92">
        <v>10</v>
      </c>
      <c r="AG92" s="2">
        <f t="shared" si="32"/>
        <v>4.9142328111302715</v>
      </c>
      <c r="AH92" s="2">
        <f t="shared" si="32"/>
        <v>0.12772432754495691</v>
      </c>
      <c r="AI92" s="2">
        <f t="shared" si="32"/>
        <v>0.66388078267478379</v>
      </c>
      <c r="AJ92" s="2">
        <f t="shared" si="32"/>
        <v>0</v>
      </c>
      <c r="AK92" s="2">
        <f t="shared" si="32"/>
        <v>2.2293277070155406E-2</v>
      </c>
      <c r="AL92" s="2">
        <f t="shared" si="32"/>
        <v>0</v>
      </c>
      <c r="AM92" s="5"/>
      <c r="AN92" s="5"/>
    </row>
    <row r="93" spans="1:42" x14ac:dyDescent="0.25">
      <c r="A93">
        <v>20</v>
      </c>
      <c r="C93" s="2">
        <f t="shared" si="30"/>
        <v>4.693279672550978</v>
      </c>
      <c r="D93" s="2">
        <f t="shared" si="30"/>
        <v>3.6115425934752976E-2</v>
      </c>
      <c r="E93" s="2">
        <f t="shared" si="30"/>
        <v>0.73628403902663164</v>
      </c>
      <c r="F93" s="2">
        <f t="shared" si="30"/>
        <v>0</v>
      </c>
      <c r="G93" s="2">
        <f t="shared" si="30"/>
        <v>4.7731447759931558E-2</v>
      </c>
      <c r="H93" s="2">
        <f t="shared" si="30"/>
        <v>0</v>
      </c>
      <c r="I93" s="5"/>
      <c r="J93" s="5"/>
      <c r="P93">
        <v>20</v>
      </c>
      <c r="R93" s="2">
        <f t="shared" si="31"/>
        <v>1.3701714423579052</v>
      </c>
      <c r="S93" s="2">
        <f t="shared" si="31"/>
        <v>0.75613251022247718</v>
      </c>
      <c r="T93" s="2">
        <f t="shared" si="31"/>
        <v>3.255173223581421</v>
      </c>
      <c r="U93" s="2">
        <f t="shared" si="31"/>
        <v>0</v>
      </c>
      <c r="V93" s="2">
        <f t="shared" si="31"/>
        <v>8.6577508313264467E-2</v>
      </c>
      <c r="W93" s="2">
        <f t="shared" si="31"/>
        <v>0</v>
      </c>
      <c r="X93" s="5"/>
      <c r="Y93" s="5"/>
      <c r="AE93">
        <v>20</v>
      </c>
      <c r="AG93" s="2">
        <f t="shared" si="32"/>
        <v>3.8320179956317966</v>
      </c>
      <c r="AH93" s="2">
        <f t="shared" si="32"/>
        <v>0.27871134175703582</v>
      </c>
      <c r="AI93" s="2">
        <f t="shared" si="32"/>
        <v>1.4152688719558142</v>
      </c>
      <c r="AJ93" s="2">
        <f t="shared" si="32"/>
        <v>0</v>
      </c>
      <c r="AK93" s="2">
        <f t="shared" si="32"/>
        <v>5.6713297120152828E-2</v>
      </c>
      <c r="AL93" s="2">
        <f t="shared" si="32"/>
        <v>0</v>
      </c>
      <c r="AM93" s="5"/>
      <c r="AN93" s="5"/>
    </row>
    <row r="94" spans="1:42" x14ac:dyDescent="0.25">
      <c r="A94">
        <v>40</v>
      </c>
      <c r="C94" s="2">
        <f t="shared" si="30"/>
        <v>4.1872050831563961</v>
      </c>
      <c r="D94" s="2">
        <f>(D79/D$86)</f>
        <v>7.1600957608216498E-2</v>
      </c>
      <c r="E94" s="2">
        <f>(E79/E$86)</f>
        <v>1.1383114798694585</v>
      </c>
      <c r="F94" s="2">
        <f t="shared" si="30"/>
        <v>0</v>
      </c>
      <c r="G94" s="2">
        <f t="shared" si="30"/>
        <v>0.1014450233125828</v>
      </c>
      <c r="H94" s="2">
        <f t="shared" si="30"/>
        <v>0</v>
      </c>
      <c r="I94" s="5"/>
      <c r="J94" s="5"/>
      <c r="P94">
        <v>40</v>
      </c>
      <c r="R94" s="2">
        <f t="shared" si="31"/>
        <v>0.3213645949582824</v>
      </c>
      <c r="S94" s="2">
        <f t="shared" si="31"/>
        <v>1.7390195779133952</v>
      </c>
      <c r="T94" s="2">
        <f t="shared" si="31"/>
        <v>3.3848775802115822</v>
      </c>
      <c r="U94" s="2">
        <f t="shared" si="31"/>
        <v>0</v>
      </c>
      <c r="V94" s="2">
        <f t="shared" si="31"/>
        <v>0.13757292728119125</v>
      </c>
      <c r="W94" s="2">
        <f t="shared" si="31"/>
        <v>0</v>
      </c>
      <c r="X94" s="5"/>
      <c r="Y94" s="5"/>
      <c r="AE94">
        <v>40</v>
      </c>
      <c r="AG94" s="2">
        <f t="shared" si="32"/>
        <v>2.5230716830575375</v>
      </c>
      <c r="AH94" s="2">
        <f t="shared" si="32"/>
        <v>0.51278615605892952</v>
      </c>
      <c r="AI94" s="2">
        <f t="shared" si="32"/>
        <v>2.3240901298832521</v>
      </c>
      <c r="AJ94" s="2">
        <f t="shared" si="32"/>
        <v>0</v>
      </c>
      <c r="AK94" s="2">
        <f t="shared" si="32"/>
        <v>5.8528645663061526E-2</v>
      </c>
      <c r="AL94" s="2">
        <f t="shared" si="32"/>
        <v>0</v>
      </c>
      <c r="AM94" s="5"/>
      <c r="AN94" s="5"/>
    </row>
    <row r="95" spans="1:42" x14ac:dyDescent="0.25">
      <c r="A95">
        <v>60</v>
      </c>
      <c r="C95" s="2">
        <f t="shared" si="30"/>
        <v>3.7033932948261619</v>
      </c>
      <c r="D95" s="2">
        <f t="shared" si="30"/>
        <v>9.3473361853460418E-2</v>
      </c>
      <c r="E95" s="2">
        <f t="shared" si="30"/>
        <v>1.4442124962681127</v>
      </c>
      <c r="F95" s="2">
        <f t="shared" si="30"/>
        <v>0</v>
      </c>
      <c r="G95" s="2">
        <f t="shared" si="30"/>
        <v>0.13759376699776804</v>
      </c>
      <c r="H95" s="2">
        <f t="shared" si="30"/>
        <v>0</v>
      </c>
      <c r="I95" s="5"/>
      <c r="J95" s="5"/>
      <c r="P95">
        <v>60</v>
      </c>
      <c r="R95" s="2">
        <f t="shared" si="31"/>
        <v>4.2414897667678905E-2</v>
      </c>
      <c r="S95" s="2">
        <f t="shared" si="31"/>
        <v>2.4910310035343599</v>
      </c>
      <c r="T95" s="2">
        <f t="shared" si="31"/>
        <v>2.9687239989141307</v>
      </c>
      <c r="U95" s="2">
        <f t="shared" si="31"/>
        <v>0</v>
      </c>
      <c r="V95" s="2">
        <f t="shared" si="31"/>
        <v>0.10924588425414794</v>
      </c>
      <c r="W95" s="2">
        <f t="shared" si="31"/>
        <v>0</v>
      </c>
      <c r="X95" s="5"/>
      <c r="Y95" s="5"/>
      <c r="AE95">
        <v>60</v>
      </c>
      <c r="AG95" s="2">
        <f t="shared" si="32"/>
        <v>1.2814866632935422</v>
      </c>
      <c r="AH95" s="2">
        <f t="shared" si="32"/>
        <v>0.80820512793822574</v>
      </c>
      <c r="AI95" s="2">
        <f t="shared" si="32"/>
        <v>3.5698015673164445</v>
      </c>
      <c r="AJ95" s="2">
        <f t="shared" si="32"/>
        <v>0</v>
      </c>
      <c r="AK95" s="2">
        <f t="shared" si="32"/>
        <v>0.1344695575976573</v>
      </c>
      <c r="AL95" s="2">
        <f t="shared" si="32"/>
        <v>0</v>
      </c>
      <c r="AM95" s="5"/>
      <c r="AN95" s="5"/>
    </row>
    <row r="96" spans="1:42" x14ac:dyDescent="0.25">
      <c r="A96">
        <v>120</v>
      </c>
      <c r="C96" s="2">
        <f t="shared" si="30"/>
        <v>2.8301658855533476</v>
      </c>
      <c r="D96" s="2">
        <f t="shared" si="30"/>
        <v>0.14517518577678085</v>
      </c>
      <c r="E96" s="2">
        <f t="shared" si="30"/>
        <v>2.008012779178947</v>
      </c>
      <c r="F96" s="2">
        <f t="shared" si="30"/>
        <v>0</v>
      </c>
      <c r="G96" s="2">
        <f t="shared" si="30"/>
        <v>0.25927524239955885</v>
      </c>
      <c r="H96" s="2">
        <f t="shared" si="30"/>
        <v>0</v>
      </c>
      <c r="I96" s="5"/>
      <c r="J96" s="5"/>
      <c r="P96">
        <v>120</v>
      </c>
      <c r="R96" s="2">
        <f t="shared" si="31"/>
        <v>0</v>
      </c>
      <c r="S96" s="2">
        <f t="shared" si="31"/>
        <v>4.3705070225974785</v>
      </c>
      <c r="T96" s="2">
        <f t="shared" si="31"/>
        <v>1.4143604635339655</v>
      </c>
      <c r="U96" s="2">
        <f t="shared" si="31"/>
        <v>0</v>
      </c>
      <c r="V96" s="2">
        <f t="shared" si="31"/>
        <v>0.10659252612369388</v>
      </c>
      <c r="W96" s="2">
        <f t="shared" si="31"/>
        <v>0</v>
      </c>
      <c r="X96" s="5"/>
      <c r="Y96" s="5"/>
      <c r="AE96">
        <v>120</v>
      </c>
      <c r="AG96" s="2">
        <f t="shared" si="32"/>
        <v>0.35362872909829285</v>
      </c>
      <c r="AH96" s="2">
        <f t="shared" si="32"/>
        <v>1.3628646724127291</v>
      </c>
      <c r="AI96" s="2">
        <f t="shared" si="32"/>
        <v>3.3274256653044176</v>
      </c>
      <c r="AJ96" s="2">
        <f t="shared" si="32"/>
        <v>0</v>
      </c>
      <c r="AK96" s="2">
        <f t="shared" si="32"/>
        <v>0.23617838770137345</v>
      </c>
      <c r="AL96" s="2">
        <f t="shared" si="32"/>
        <v>0</v>
      </c>
      <c r="AM96" s="5"/>
      <c r="AN96" s="5"/>
    </row>
    <row r="97" spans="1:42" x14ac:dyDescent="0.25">
      <c r="A97">
        <v>240</v>
      </c>
      <c r="C97" s="2">
        <f t="shared" si="30"/>
        <v>1.7407632890360425</v>
      </c>
      <c r="D97" s="2">
        <f t="shared" si="30"/>
        <v>0.21525734495296353</v>
      </c>
      <c r="E97" s="2">
        <f t="shared" si="30"/>
        <v>2.3987111338870668</v>
      </c>
      <c r="F97" s="2">
        <f t="shared" si="30"/>
        <v>0</v>
      </c>
      <c r="G97" s="2">
        <f t="shared" si="30"/>
        <v>0.62967627538589988</v>
      </c>
      <c r="H97" s="2">
        <f t="shared" si="30"/>
        <v>0</v>
      </c>
      <c r="I97" s="5"/>
      <c r="J97" s="5"/>
      <c r="P97">
        <v>240</v>
      </c>
      <c r="R97" s="2">
        <f t="shared" si="31"/>
        <v>0</v>
      </c>
      <c r="S97" s="2">
        <f t="shared" si="31"/>
        <v>5.4571732239165778</v>
      </c>
      <c r="T97" s="2">
        <f t="shared" si="31"/>
        <v>0.31752593507554888</v>
      </c>
      <c r="U97" s="2">
        <f t="shared" si="31"/>
        <v>0</v>
      </c>
      <c r="V97" s="2">
        <f t="shared" si="31"/>
        <v>3.9152550442830759E-2</v>
      </c>
      <c r="W97" s="2">
        <f t="shared" si="31"/>
        <v>0</v>
      </c>
      <c r="X97" s="5"/>
      <c r="Y97" s="5"/>
      <c r="AE97">
        <v>240</v>
      </c>
      <c r="AG97" s="2">
        <f t="shared" si="32"/>
        <v>7.5563451747874155E-2</v>
      </c>
      <c r="AH97" s="2">
        <f t="shared" si="32"/>
        <v>2.4214364325639188</v>
      </c>
      <c r="AI97" s="2">
        <f t="shared" si="32"/>
        <v>2.5082912364101726</v>
      </c>
      <c r="AJ97" s="2">
        <f t="shared" si="32"/>
        <v>0</v>
      </c>
      <c r="AK97" s="2">
        <f t="shared" si="32"/>
        <v>0.26439218206749437</v>
      </c>
      <c r="AL97" s="2">
        <f t="shared" si="32"/>
        <v>0</v>
      </c>
      <c r="AM97" s="5"/>
      <c r="AN97" s="5"/>
    </row>
    <row r="98" spans="1:42" x14ac:dyDescent="0.25">
      <c r="A98">
        <v>360</v>
      </c>
      <c r="C98" s="2">
        <f t="shared" si="30"/>
        <v>1.2374656599279765</v>
      </c>
      <c r="D98" s="2">
        <f t="shared" si="30"/>
        <v>0.34772648286724533</v>
      </c>
      <c r="E98" s="2">
        <f t="shared" si="30"/>
        <v>2.4152534546409452</v>
      </c>
      <c r="F98" s="2">
        <f t="shared" si="30"/>
        <v>0</v>
      </c>
      <c r="G98" s="2">
        <f t="shared" si="30"/>
        <v>1.0170943693999202</v>
      </c>
      <c r="H98" s="2">
        <f t="shared" si="30"/>
        <v>0</v>
      </c>
      <c r="I98" s="5"/>
      <c r="J98" s="5"/>
      <c r="P98">
        <v>360</v>
      </c>
      <c r="R98" s="2">
        <f t="shared" si="31"/>
        <v>0</v>
      </c>
      <c r="S98" s="2">
        <f t="shared" si="31"/>
        <v>5.9290069474206915</v>
      </c>
      <c r="T98" s="2">
        <f t="shared" si="31"/>
        <v>6.305797847382931E-2</v>
      </c>
      <c r="U98" s="2">
        <f t="shared" si="31"/>
        <v>0</v>
      </c>
      <c r="V98" s="2">
        <f t="shared" si="31"/>
        <v>1.806227386395538E-2</v>
      </c>
      <c r="W98" s="2">
        <f t="shared" si="31"/>
        <v>0</v>
      </c>
      <c r="X98" s="5"/>
      <c r="Y98" s="5"/>
      <c r="AE98">
        <v>360</v>
      </c>
      <c r="AG98" s="2">
        <f t="shared" si="32"/>
        <v>4.3063044279995383E-2</v>
      </c>
      <c r="AH98" s="2">
        <f t="shared" si="32"/>
        <v>3.9603337495346946</v>
      </c>
      <c r="AI98" s="2">
        <f t="shared" si="32"/>
        <v>1.8201671345486157</v>
      </c>
      <c r="AJ98" s="2">
        <f t="shared" si="32"/>
        <v>0</v>
      </c>
      <c r="AK98" s="2">
        <f t="shared" si="32"/>
        <v>0.18077283586352919</v>
      </c>
      <c r="AL98" s="2">
        <f t="shared" si="32"/>
        <v>0</v>
      </c>
      <c r="AM98" s="5"/>
      <c r="AN98" s="5"/>
    </row>
    <row r="99" spans="1:42" x14ac:dyDescent="0.25">
      <c r="C99" s="2" t="e">
        <f t="shared" si="30"/>
        <v>#DIV/0!</v>
      </c>
      <c r="D99" s="2" t="e">
        <f t="shared" si="30"/>
        <v>#DIV/0!</v>
      </c>
      <c r="E99" s="2" t="e">
        <f t="shared" si="30"/>
        <v>#DIV/0!</v>
      </c>
      <c r="F99" s="2" t="e">
        <f t="shared" si="30"/>
        <v>#DIV/0!</v>
      </c>
      <c r="G99" s="2" t="e">
        <f t="shared" si="30"/>
        <v>#DIV/0!</v>
      </c>
      <c r="H99" s="2" t="e">
        <f t="shared" si="30"/>
        <v>#DIV/0!</v>
      </c>
      <c r="I99" s="5"/>
      <c r="J99" s="5"/>
      <c r="R99" s="2" t="e">
        <f t="shared" si="31"/>
        <v>#DIV/0!</v>
      </c>
      <c r="S99" s="2" t="e">
        <f t="shared" si="31"/>
        <v>#DIV/0!</v>
      </c>
      <c r="T99" s="2" t="e">
        <f t="shared" si="31"/>
        <v>#DIV/0!</v>
      </c>
      <c r="U99" s="2" t="e">
        <f t="shared" si="31"/>
        <v>#DIV/0!</v>
      </c>
      <c r="V99" s="2" t="e">
        <f t="shared" si="31"/>
        <v>#DIV/0!</v>
      </c>
      <c r="W99" s="2" t="e">
        <f t="shared" si="31"/>
        <v>#DIV/0!</v>
      </c>
      <c r="X99" s="5"/>
      <c r="Y99" s="5"/>
      <c r="AG99" s="2" t="e">
        <f t="shared" si="32"/>
        <v>#DIV/0!</v>
      </c>
      <c r="AH99" s="2" t="e">
        <f t="shared" si="32"/>
        <v>#DIV/0!</v>
      </c>
      <c r="AI99" s="2" t="e">
        <f t="shared" si="32"/>
        <v>#DIV/0!</v>
      </c>
      <c r="AJ99" s="2" t="e">
        <f t="shared" si="32"/>
        <v>#DIV/0!</v>
      </c>
      <c r="AK99" s="2" t="e">
        <f t="shared" si="32"/>
        <v>#DIV/0!</v>
      </c>
      <c r="AL99" s="2" t="e">
        <f t="shared" si="32"/>
        <v>#DIV/0!</v>
      </c>
      <c r="AM99" s="5"/>
      <c r="AN99" s="5"/>
    </row>
    <row r="100" spans="1:42" x14ac:dyDescent="0.25">
      <c r="C100" s="2"/>
      <c r="D100" s="2"/>
      <c r="E100" s="2"/>
      <c r="F100" s="2"/>
      <c r="G100" s="2"/>
      <c r="H100" s="2"/>
      <c r="I100" s="5"/>
      <c r="J100" s="5"/>
      <c r="R100" s="2"/>
      <c r="S100" s="2"/>
      <c r="T100" s="2"/>
      <c r="U100" s="2"/>
      <c r="V100" s="2"/>
      <c r="W100" s="2"/>
      <c r="X100" s="5"/>
      <c r="Y100" s="5"/>
      <c r="AG100" s="2"/>
      <c r="AH100" s="2"/>
      <c r="AI100" s="2"/>
      <c r="AJ100" s="2"/>
      <c r="AK100" s="2"/>
      <c r="AL100" s="2"/>
      <c r="AM100" s="5"/>
      <c r="AN100" s="5"/>
    </row>
    <row r="101" spans="1:42" ht="18.75" x14ac:dyDescent="0.3">
      <c r="A101" s="8" t="s">
        <v>11</v>
      </c>
      <c r="B101" s="2" t="s">
        <v>0</v>
      </c>
      <c r="C101" s="2" t="s">
        <v>5</v>
      </c>
      <c r="D101" s="2" t="s">
        <v>1</v>
      </c>
      <c r="E101" s="2" t="s">
        <v>2</v>
      </c>
      <c r="F101" s="2" t="s">
        <v>3</v>
      </c>
      <c r="G101" s="2" t="s">
        <v>4</v>
      </c>
      <c r="H101" s="2"/>
      <c r="P101" s="8" t="s">
        <v>11</v>
      </c>
      <c r="Q101" s="2" t="s">
        <v>0</v>
      </c>
      <c r="R101" s="2" t="s">
        <v>5</v>
      </c>
      <c r="S101" s="2" t="s">
        <v>1</v>
      </c>
      <c r="T101" s="2" t="s">
        <v>2</v>
      </c>
      <c r="U101" s="2" t="s">
        <v>3</v>
      </c>
      <c r="V101" s="2" t="s">
        <v>4</v>
      </c>
      <c r="W101" s="2"/>
      <c r="AE101" s="8" t="s">
        <v>11</v>
      </c>
      <c r="AF101" s="2" t="s">
        <v>0</v>
      </c>
      <c r="AG101" s="2" t="s">
        <v>5</v>
      </c>
      <c r="AH101" s="2" t="s">
        <v>1</v>
      </c>
      <c r="AI101" s="2" t="s">
        <v>2</v>
      </c>
      <c r="AJ101" s="2" t="s">
        <v>3</v>
      </c>
      <c r="AK101" s="2" t="s">
        <v>4</v>
      </c>
      <c r="AL101" s="2"/>
      <c r="AP101" s="8"/>
    </row>
    <row r="102" spans="1:42" x14ac:dyDescent="0.25">
      <c r="A102">
        <v>0</v>
      </c>
      <c r="C102" s="6">
        <f t="shared" ref="C102:C112" si="33">(C$89-C89)/C$89*100</f>
        <v>0</v>
      </c>
      <c r="I102" s="7"/>
      <c r="J102" s="7"/>
      <c r="P102">
        <v>0</v>
      </c>
      <c r="R102" s="6">
        <f t="shared" ref="R102:R112" si="34">(R$89-R89)/R$89*100</f>
        <v>0</v>
      </c>
      <c r="X102" s="7"/>
      <c r="Y102" s="7"/>
      <c r="AE102">
        <v>0</v>
      </c>
      <c r="AG102" s="6">
        <f t="shared" ref="AG102:AG112" si="35">(AG$89-AG89)/AG$89*100</f>
        <v>0</v>
      </c>
      <c r="AM102" s="7"/>
      <c r="AN102" s="7"/>
    </row>
    <row r="103" spans="1:42" x14ac:dyDescent="0.25">
      <c r="A103">
        <v>1</v>
      </c>
      <c r="C103" s="6">
        <f t="shared" si="33"/>
        <v>1.51347970570914</v>
      </c>
      <c r="P103">
        <v>1</v>
      </c>
      <c r="R103" s="6">
        <f t="shared" si="34"/>
        <v>0.74628601495327729</v>
      </c>
      <c r="AE103">
        <v>1</v>
      </c>
      <c r="AG103" s="6">
        <f t="shared" si="35"/>
        <v>10.004953696326604</v>
      </c>
    </row>
    <row r="104" spans="1:42" x14ac:dyDescent="0.25">
      <c r="A104">
        <v>5</v>
      </c>
      <c r="C104" s="6">
        <f t="shared" si="33"/>
        <v>5.5497696550352966</v>
      </c>
      <c r="P104">
        <v>5</v>
      </c>
      <c r="R104" s="6">
        <f t="shared" si="34"/>
        <v>24.052264508725411</v>
      </c>
      <c r="AE104">
        <v>5</v>
      </c>
      <c r="AG104" s="6">
        <f t="shared" si="35"/>
        <v>15.227982696260401</v>
      </c>
    </row>
    <row r="105" spans="1:42" x14ac:dyDescent="0.25">
      <c r="A105">
        <v>10</v>
      </c>
      <c r="C105" s="6">
        <f t="shared" si="33"/>
        <v>9.6953974869787523</v>
      </c>
      <c r="P105">
        <v>10</v>
      </c>
      <c r="R105" s="6">
        <f t="shared" si="34"/>
        <v>47.328773841487468</v>
      </c>
      <c r="AE105">
        <v>10</v>
      </c>
      <c r="AG105" s="6">
        <f t="shared" si="35"/>
        <v>22.123101772071728</v>
      </c>
    </row>
    <row r="106" spans="1:42" x14ac:dyDescent="0.25">
      <c r="A106">
        <v>20</v>
      </c>
      <c r="C106" s="6">
        <f t="shared" si="33"/>
        <v>17.813413727043333</v>
      </c>
      <c r="P106">
        <v>20</v>
      </c>
      <c r="R106" s="6">
        <f t="shared" si="34"/>
        <v>76.373989925600696</v>
      </c>
      <c r="AE106">
        <v>20</v>
      </c>
      <c r="AG106" s="6">
        <f t="shared" si="35"/>
        <v>39.27319137638306</v>
      </c>
    </row>
    <row r="107" spans="1:42" x14ac:dyDescent="0.25">
      <c r="A107">
        <v>40</v>
      </c>
      <c r="C107" s="6">
        <f t="shared" si="33"/>
        <v>26.675562544870285</v>
      </c>
      <c r="P107">
        <v>40</v>
      </c>
      <c r="R107" s="6">
        <f t="shared" si="34"/>
        <v>94.458676539795832</v>
      </c>
      <c r="AE107">
        <v>40</v>
      </c>
      <c r="AG107" s="6">
        <f t="shared" si="35"/>
        <v>60.016343499597625</v>
      </c>
    </row>
    <row r="108" spans="1:42" x14ac:dyDescent="0.25">
      <c r="A108">
        <v>60</v>
      </c>
      <c r="C108" s="6">
        <f t="shared" si="33"/>
        <v>35.147855281659957</v>
      </c>
      <c r="P108">
        <v>60</v>
      </c>
      <c r="R108" s="6">
        <f t="shared" si="34"/>
        <v>99.26863546515267</v>
      </c>
      <c r="AE108">
        <v>60</v>
      </c>
      <c r="AG108" s="6">
        <f t="shared" si="35"/>
        <v>79.69200681096649</v>
      </c>
    </row>
    <row r="109" spans="1:42" x14ac:dyDescent="0.25">
      <c r="A109">
        <v>120</v>
      </c>
      <c r="C109" s="6">
        <f t="shared" si="33"/>
        <v>50.439417859498434</v>
      </c>
      <c r="P109">
        <v>120</v>
      </c>
      <c r="R109" s="6">
        <f t="shared" si="34"/>
        <v>100</v>
      </c>
      <c r="AE109">
        <v>120</v>
      </c>
      <c r="AG109" s="6">
        <f t="shared" si="35"/>
        <v>94.395969909263371</v>
      </c>
    </row>
    <row r="110" spans="1:42" x14ac:dyDescent="0.25">
      <c r="A110">
        <v>240</v>
      </c>
      <c r="C110" s="6">
        <f t="shared" si="33"/>
        <v>69.516542329259096</v>
      </c>
      <c r="P110">
        <v>240</v>
      </c>
      <c r="R110" s="6">
        <f t="shared" si="34"/>
        <v>100</v>
      </c>
      <c r="AE110">
        <v>240</v>
      </c>
      <c r="AG110" s="6">
        <f t="shared" si="35"/>
        <v>98.802529821502958</v>
      </c>
    </row>
    <row r="111" spans="1:42" x14ac:dyDescent="0.25">
      <c r="A111">
        <v>360</v>
      </c>
      <c r="C111" s="6">
        <f t="shared" si="33"/>
        <v>78.33006227727904</v>
      </c>
      <c r="P111">
        <v>360</v>
      </c>
      <c r="R111" s="6">
        <f t="shared" si="34"/>
        <v>100</v>
      </c>
      <c r="AE111">
        <v>360</v>
      </c>
      <c r="AG111" s="6">
        <f t="shared" si="35"/>
        <v>99.317570728602362</v>
      </c>
    </row>
    <row r="112" spans="1:42" x14ac:dyDescent="0.25">
      <c r="C112" s="6" t="e">
        <f t="shared" si="33"/>
        <v>#DIV/0!</v>
      </c>
      <c r="R112" s="6" t="e">
        <f t="shared" si="34"/>
        <v>#DIV/0!</v>
      </c>
      <c r="AG112" s="6" t="e">
        <f t="shared" si="35"/>
        <v>#DIV/0!</v>
      </c>
    </row>
    <row r="113" spans="1:42" ht="18.75" x14ac:dyDescent="0.3">
      <c r="A113" s="8" t="s">
        <v>12</v>
      </c>
      <c r="B113" s="2" t="s">
        <v>0</v>
      </c>
      <c r="C113" s="2" t="s">
        <v>5</v>
      </c>
      <c r="D113" s="2" t="s">
        <v>1</v>
      </c>
      <c r="E113" s="2" t="s">
        <v>2</v>
      </c>
      <c r="F113" s="2" t="s">
        <v>3</v>
      </c>
      <c r="G113" s="2" t="s">
        <v>4</v>
      </c>
      <c r="H113" s="2"/>
      <c r="P113" s="8" t="s">
        <v>12</v>
      </c>
      <c r="Q113" s="2" t="s">
        <v>0</v>
      </c>
      <c r="R113" s="2" t="s">
        <v>5</v>
      </c>
      <c r="S113" s="2" t="s">
        <v>1</v>
      </c>
      <c r="T113" s="2" t="s">
        <v>2</v>
      </c>
      <c r="U113" s="2" t="s">
        <v>3</v>
      </c>
      <c r="V113" s="2" t="s">
        <v>4</v>
      </c>
      <c r="W113" s="2"/>
      <c r="AE113" s="8" t="s">
        <v>12</v>
      </c>
      <c r="AF113" s="2" t="s">
        <v>0</v>
      </c>
      <c r="AG113" s="2" t="s">
        <v>5</v>
      </c>
      <c r="AH113" s="2" t="s">
        <v>1</v>
      </c>
      <c r="AI113" s="2" t="s">
        <v>2</v>
      </c>
      <c r="AJ113" s="2" t="s">
        <v>3</v>
      </c>
      <c r="AK113" s="2" t="s">
        <v>4</v>
      </c>
      <c r="AL113" s="2"/>
      <c r="AP113" s="8"/>
    </row>
    <row r="114" spans="1:42" x14ac:dyDescent="0.25">
      <c r="A114">
        <v>0</v>
      </c>
      <c r="C114" s="2" t="e">
        <f>(#REF!-#REF!)</f>
        <v>#REF!</v>
      </c>
      <c r="D114" s="2">
        <v>0</v>
      </c>
      <c r="E114" s="2">
        <v>0</v>
      </c>
      <c r="F114" s="2">
        <v>0</v>
      </c>
      <c r="G114" s="2">
        <v>0</v>
      </c>
      <c r="H114" s="2" t="e">
        <f>(#REF!/(SUM(#REF!)))*100</f>
        <v>#REF!</v>
      </c>
      <c r="I114" t="s">
        <v>7</v>
      </c>
      <c r="J114" t="s">
        <v>8</v>
      </c>
      <c r="P114">
        <v>0</v>
      </c>
      <c r="R114" s="2" t="e">
        <f>(#REF!-#REF!)</f>
        <v>#REF!</v>
      </c>
      <c r="S114" s="2">
        <v>0</v>
      </c>
      <c r="T114" s="2">
        <v>0</v>
      </c>
      <c r="U114" s="2">
        <v>0</v>
      </c>
      <c r="V114" s="2">
        <v>0</v>
      </c>
      <c r="W114" s="2" t="e">
        <f>(#REF!/(SUM(#REF!)))*100</f>
        <v>#REF!</v>
      </c>
      <c r="X114" t="s">
        <v>7</v>
      </c>
      <c r="Y114" t="s">
        <v>8</v>
      </c>
      <c r="AE114">
        <v>0</v>
      </c>
      <c r="AG114" s="2" t="e">
        <f>(#REF!-#REF!)</f>
        <v>#REF!</v>
      </c>
      <c r="AH114" s="2">
        <v>0</v>
      </c>
      <c r="AI114" s="2">
        <v>0</v>
      </c>
      <c r="AJ114" s="2">
        <v>0</v>
      </c>
      <c r="AK114" s="2">
        <v>0</v>
      </c>
      <c r="AL114" s="2" t="e">
        <f>(#REF!/(SUM(#REF!)))*100</f>
        <v>#REF!</v>
      </c>
      <c r="AM114" t="s">
        <v>7</v>
      </c>
      <c r="AN114" t="s">
        <v>8</v>
      </c>
    </row>
    <row r="115" spans="1:42" x14ac:dyDescent="0.25">
      <c r="A115">
        <v>1</v>
      </c>
      <c r="C115" s="2"/>
      <c r="D115" s="2" t="e">
        <f t="shared" ref="D115:D122" si="36">(D90/SUM(D90:G90)*100)</f>
        <v>#DIV/0!</v>
      </c>
      <c r="E115" s="2" t="e">
        <f t="shared" ref="E115:E122" si="37">(E90/SUM(D90:G90)*100)</f>
        <v>#DIV/0!</v>
      </c>
      <c r="F115" s="2" t="e">
        <f t="shared" ref="F115:F122" si="38">(F90/SUM(D90:G90)*100)</f>
        <v>#DIV/0!</v>
      </c>
      <c r="G115" s="2" t="e">
        <f t="shared" ref="G115:G122" si="39">(G90/SUM(D90:G90)*100)</f>
        <v>#DIV/0!</v>
      </c>
      <c r="H115" s="2">
        <v>0</v>
      </c>
      <c r="I115" t="e">
        <f t="shared" ref="I115" si="40">SUM(F115,D115)</f>
        <v>#DIV/0!</v>
      </c>
      <c r="J115" t="e">
        <f t="shared" ref="J115" si="41">SUM(G115,E115)</f>
        <v>#DIV/0!</v>
      </c>
      <c r="P115">
        <v>1</v>
      </c>
      <c r="R115" s="2"/>
      <c r="S115" s="2" t="e">
        <f t="shared" ref="S115:S123" si="42">(S90/SUM(S90:V90)*100)</f>
        <v>#DIV/0!</v>
      </c>
      <c r="T115" s="2" t="e">
        <f t="shared" ref="T115:T123" si="43">(T90/SUM(S90:V90)*100)</f>
        <v>#DIV/0!</v>
      </c>
      <c r="U115" s="2" t="e">
        <f t="shared" ref="U115:U123" si="44">(U90/SUM(S90:V90)*100)</f>
        <v>#DIV/0!</v>
      </c>
      <c r="V115" s="2" t="e">
        <f t="shared" ref="V115:V123" si="45">(V90/SUM(S90:V90)*100)</f>
        <v>#DIV/0!</v>
      </c>
      <c r="W115" s="2">
        <v>0</v>
      </c>
      <c r="X115" t="e">
        <f t="shared" ref="X115:Y123" si="46">SUM(U115,S115)</f>
        <v>#DIV/0!</v>
      </c>
      <c r="Y115" t="e">
        <f t="shared" si="46"/>
        <v>#DIV/0!</v>
      </c>
      <c r="AE115">
        <v>1</v>
      </c>
      <c r="AG115" s="2"/>
      <c r="AH115" s="2" t="e">
        <f t="shared" ref="AH115:AH123" si="47">(AH90/SUM(AH90:AK90)*100)</f>
        <v>#DIV/0!</v>
      </c>
      <c r="AI115" s="2" t="e">
        <f t="shared" ref="AI115:AI123" si="48">(AI90/SUM(AH90:AK90)*100)</f>
        <v>#DIV/0!</v>
      </c>
      <c r="AJ115" s="2" t="e">
        <f t="shared" ref="AJ115:AJ123" si="49">(AJ90/SUM(AH90:AK90)*100)</f>
        <v>#DIV/0!</v>
      </c>
      <c r="AK115" s="2" t="e">
        <f t="shared" ref="AK115:AK123" si="50">(AK90/SUM(AH90:AK90)*100)</f>
        <v>#DIV/0!</v>
      </c>
      <c r="AL115" s="2">
        <v>0</v>
      </c>
      <c r="AM115" t="e">
        <f t="shared" ref="AM115:AN123" si="51">SUM(AJ115,AH115)</f>
        <v>#DIV/0!</v>
      </c>
      <c r="AN115" t="e">
        <f t="shared" si="51"/>
        <v>#DIV/0!</v>
      </c>
    </row>
    <row r="116" spans="1:42" x14ac:dyDescent="0.25">
      <c r="A116">
        <v>5</v>
      </c>
      <c r="C116" s="2" t="e">
        <f>(#REF!-#REF!)</f>
        <v>#REF!</v>
      </c>
      <c r="D116" s="2">
        <f t="shared" si="36"/>
        <v>6.0630777618958911</v>
      </c>
      <c r="E116" s="2">
        <f t="shared" si="37"/>
        <v>85.956944395099953</v>
      </c>
      <c r="F116" s="2">
        <f t="shared" si="38"/>
        <v>0</v>
      </c>
      <c r="G116" s="2">
        <f t="shared" si="39"/>
        <v>7.9799778430041588</v>
      </c>
      <c r="H116" s="2" t="e">
        <f>(#REF!/(SUM(#REF!)))*100</f>
        <v>#REF!</v>
      </c>
      <c r="I116">
        <f t="shared" ref="I116:J122" si="52">SUM(F116,D116)</f>
        <v>6.0630777618958911</v>
      </c>
      <c r="J116">
        <f t="shared" si="52"/>
        <v>93.936922238104117</v>
      </c>
      <c r="P116">
        <v>5</v>
      </c>
      <c r="R116" s="2" t="e">
        <f>(#REF!-#REF!)</f>
        <v>#REF!</v>
      </c>
      <c r="S116" s="2">
        <f t="shared" si="42"/>
        <v>13.223005260813242</v>
      </c>
      <c r="T116" s="2">
        <f t="shared" si="43"/>
        <v>84.751633616852843</v>
      </c>
      <c r="U116" s="2">
        <f t="shared" si="44"/>
        <v>0</v>
      </c>
      <c r="V116" s="2">
        <f t="shared" si="45"/>
        <v>2.0253611223339063</v>
      </c>
      <c r="W116" s="2" t="e">
        <f>(#REF!/(SUM(#REF!)))*100</f>
        <v>#REF!</v>
      </c>
      <c r="X116">
        <f t="shared" si="46"/>
        <v>13.223005260813242</v>
      </c>
      <c r="Y116">
        <f t="shared" si="46"/>
        <v>86.776994739186748</v>
      </c>
      <c r="AE116">
        <v>5</v>
      </c>
      <c r="AG116" s="2" t="e">
        <f>(#REF!-#REF!)</f>
        <v>#REF!</v>
      </c>
      <c r="AH116" s="2">
        <f t="shared" si="47"/>
        <v>23.984445655870864</v>
      </c>
      <c r="AI116" s="2">
        <f t="shared" si="48"/>
        <v>67.041991025968969</v>
      </c>
      <c r="AJ116" s="2">
        <f t="shared" si="49"/>
        <v>0</v>
      </c>
      <c r="AK116" s="2">
        <f t="shared" si="50"/>
        <v>8.9735633181601724</v>
      </c>
      <c r="AL116" s="2" t="e">
        <f>(#REF!/(SUM(#REF!)))*100</f>
        <v>#REF!</v>
      </c>
      <c r="AM116">
        <f t="shared" si="51"/>
        <v>23.984445655870864</v>
      </c>
      <c r="AN116">
        <f t="shared" si="51"/>
        <v>76.015554344129143</v>
      </c>
    </row>
    <row r="117" spans="1:42" x14ac:dyDescent="0.25">
      <c r="A117">
        <v>10</v>
      </c>
      <c r="C117" s="2" t="e">
        <f>(#REF!-#REF!)</f>
        <v>#REF!</v>
      </c>
      <c r="D117" s="2">
        <f t="shared" si="36"/>
        <v>3.5080320343231706</v>
      </c>
      <c r="E117" s="2">
        <f t="shared" si="37"/>
        <v>91.295692281513382</v>
      </c>
      <c r="F117" s="2">
        <f t="shared" si="38"/>
        <v>0</v>
      </c>
      <c r="G117" s="2">
        <f t="shared" si="39"/>
        <v>5.1962756841634459</v>
      </c>
      <c r="H117" s="2" t="e">
        <f>(#REF!/(SUM(#REF!)))*100</f>
        <v>#REF!</v>
      </c>
      <c r="I117">
        <f t="shared" si="52"/>
        <v>3.5080320343231706</v>
      </c>
      <c r="J117">
        <f t="shared" si="52"/>
        <v>96.491967965676821</v>
      </c>
      <c r="P117">
        <v>10</v>
      </c>
      <c r="R117" s="2" t="e">
        <f>(#REF!-#REF!)</f>
        <v>#REF!</v>
      </c>
      <c r="S117" s="2">
        <f t="shared" si="42"/>
        <v>14.482884666076796</v>
      </c>
      <c r="T117" s="2">
        <f t="shared" si="43"/>
        <v>83.352668124807408</v>
      </c>
      <c r="U117" s="2">
        <f t="shared" si="44"/>
        <v>0</v>
      </c>
      <c r="V117" s="2">
        <f t="shared" si="45"/>
        <v>2.1644472091157998</v>
      </c>
      <c r="W117" s="2" t="e">
        <f>(#REF!/(SUM(#REF!)))*100</f>
        <v>#REF!</v>
      </c>
      <c r="X117">
        <f t="shared" si="46"/>
        <v>14.482884666076796</v>
      </c>
      <c r="Y117">
        <f t="shared" si="46"/>
        <v>85.517115333923215</v>
      </c>
      <c r="AE117">
        <v>10</v>
      </c>
      <c r="AG117" s="2" t="e">
        <f>(#REF!-#REF!)</f>
        <v>#REF!</v>
      </c>
      <c r="AH117" s="2">
        <f t="shared" si="47"/>
        <v>15.6929082966058</v>
      </c>
      <c r="AI117" s="2">
        <f t="shared" si="48"/>
        <v>81.568017954349543</v>
      </c>
      <c r="AJ117" s="2">
        <f t="shared" si="49"/>
        <v>0</v>
      </c>
      <c r="AK117" s="2">
        <f t="shared" si="50"/>
        <v>2.7390737490446631</v>
      </c>
      <c r="AL117" s="2" t="e">
        <f>(#REF!/(SUM(#REF!)))*100</f>
        <v>#REF!</v>
      </c>
      <c r="AM117">
        <f t="shared" si="51"/>
        <v>15.6929082966058</v>
      </c>
      <c r="AN117">
        <f t="shared" si="51"/>
        <v>84.307091703394207</v>
      </c>
    </row>
    <row r="118" spans="1:42" x14ac:dyDescent="0.25">
      <c r="A118">
        <v>20</v>
      </c>
      <c r="C118" s="2" t="e">
        <f>(#REF!-#REF!)</f>
        <v>#REF!</v>
      </c>
      <c r="D118" s="2">
        <f t="shared" si="36"/>
        <v>4.403617199956118</v>
      </c>
      <c r="E118" s="2">
        <f t="shared" si="37"/>
        <v>89.776403694323861</v>
      </c>
      <c r="F118" s="2">
        <f t="shared" si="38"/>
        <v>0</v>
      </c>
      <c r="G118" s="2">
        <f t="shared" si="39"/>
        <v>5.8199791057200283</v>
      </c>
      <c r="H118" s="2" t="e">
        <f>(#REF!/(SUM(#REF!)))*100</f>
        <v>#REF!</v>
      </c>
      <c r="I118">
        <f t="shared" si="52"/>
        <v>4.403617199956118</v>
      </c>
      <c r="J118">
        <f t="shared" si="52"/>
        <v>95.596382800043884</v>
      </c>
      <c r="P118">
        <v>20</v>
      </c>
      <c r="R118" s="2" t="e">
        <f>(#REF!-#REF!)</f>
        <v>#REF!</v>
      </c>
      <c r="S118" s="2">
        <f t="shared" si="42"/>
        <v>18.451782677727614</v>
      </c>
      <c r="T118" s="2">
        <f t="shared" si="43"/>
        <v>79.435480008933652</v>
      </c>
      <c r="U118" s="2">
        <f t="shared" si="44"/>
        <v>0</v>
      </c>
      <c r="V118" s="2">
        <f t="shared" si="45"/>
        <v>2.1127373133387373</v>
      </c>
      <c r="W118" s="2" t="e">
        <f>(#REF!/(SUM(#REF!)))*100</f>
        <v>#REF!</v>
      </c>
      <c r="X118">
        <f t="shared" si="46"/>
        <v>18.451782677727614</v>
      </c>
      <c r="Y118">
        <f t="shared" si="46"/>
        <v>81.548217322272393</v>
      </c>
      <c r="AE118">
        <v>20</v>
      </c>
      <c r="AG118" s="2" t="e">
        <f>(#REF!-#REF!)</f>
        <v>#REF!</v>
      </c>
      <c r="AH118" s="2">
        <f t="shared" si="47"/>
        <v>15.920053397834403</v>
      </c>
      <c r="AI118" s="2">
        <f t="shared" si="48"/>
        <v>80.840470544864871</v>
      </c>
      <c r="AJ118" s="2">
        <f t="shared" si="49"/>
        <v>0</v>
      </c>
      <c r="AK118" s="2">
        <f t="shared" si="50"/>
        <v>3.2394760573007386</v>
      </c>
      <c r="AL118" s="2" t="e">
        <f>(#REF!/(SUM(#REF!)))*100</f>
        <v>#REF!</v>
      </c>
      <c r="AM118">
        <f t="shared" si="51"/>
        <v>15.920053397834403</v>
      </c>
      <c r="AN118">
        <f t="shared" si="51"/>
        <v>84.079946602165606</v>
      </c>
    </row>
    <row r="119" spans="1:42" x14ac:dyDescent="0.25">
      <c r="A119">
        <v>40</v>
      </c>
      <c r="C119" s="2" t="e">
        <f>(#REF!-#REF!)</f>
        <v>#REF!</v>
      </c>
      <c r="D119" s="2">
        <f t="shared" si="36"/>
        <v>5.4600640747541034</v>
      </c>
      <c r="E119" s="2">
        <f t="shared" si="37"/>
        <v>86.804057162528565</v>
      </c>
      <c r="F119" s="2">
        <f t="shared" si="38"/>
        <v>0</v>
      </c>
      <c r="G119" s="2">
        <f t="shared" si="39"/>
        <v>7.7358787627173315</v>
      </c>
      <c r="H119" s="2" t="e">
        <f>(#REF!/(SUM(#REF!)))*100</f>
        <v>#REF!</v>
      </c>
      <c r="I119">
        <f t="shared" si="52"/>
        <v>5.4600640747541034</v>
      </c>
      <c r="J119">
        <f t="shared" si="52"/>
        <v>94.539935925245899</v>
      </c>
      <c r="P119">
        <v>40</v>
      </c>
      <c r="R119" s="2" t="e">
        <f>(#REF!-#REF!)</f>
        <v>#REF!</v>
      </c>
      <c r="S119" s="2">
        <f t="shared" si="42"/>
        <v>33.051971211181915</v>
      </c>
      <c r="T119" s="2">
        <f t="shared" si="43"/>
        <v>64.333304670880409</v>
      </c>
      <c r="U119" s="2">
        <f t="shared" si="44"/>
        <v>0</v>
      </c>
      <c r="V119" s="2">
        <f t="shared" si="45"/>
        <v>2.6147241179376781</v>
      </c>
      <c r="W119" s="2" t="e">
        <f>(#REF!/(SUM(#REF!)))*100</f>
        <v>#REF!</v>
      </c>
      <c r="X119">
        <f t="shared" si="46"/>
        <v>33.051971211181915</v>
      </c>
      <c r="Y119">
        <f t="shared" si="46"/>
        <v>66.948028788818092</v>
      </c>
      <c r="AE119">
        <v>40</v>
      </c>
      <c r="AG119" s="2" t="e">
        <f>(#REF!-#REF!)</f>
        <v>#REF!</v>
      </c>
      <c r="AH119" s="2">
        <f t="shared" si="47"/>
        <v>17.710343394857571</v>
      </c>
      <c r="AI119" s="2">
        <f t="shared" si="48"/>
        <v>80.268224472310749</v>
      </c>
      <c r="AJ119" s="2">
        <f t="shared" si="49"/>
        <v>0</v>
      </c>
      <c r="AK119" s="2">
        <f t="shared" si="50"/>
        <v>2.0214321328316807</v>
      </c>
      <c r="AL119" s="2" t="e">
        <f>(#REF!/(SUM(#REF!)))*100</f>
        <v>#REF!</v>
      </c>
      <c r="AM119">
        <f t="shared" si="51"/>
        <v>17.710343394857571</v>
      </c>
      <c r="AN119">
        <f t="shared" si="51"/>
        <v>82.289656605142426</v>
      </c>
    </row>
    <row r="120" spans="1:42" x14ac:dyDescent="0.25">
      <c r="A120">
        <v>60</v>
      </c>
      <c r="C120" s="2" t="e">
        <f>(#REF!-#REF!)</f>
        <v>#REF!</v>
      </c>
      <c r="D120" s="2">
        <f t="shared" si="36"/>
        <v>5.5795677600270279</v>
      </c>
      <c r="E120" s="2">
        <f t="shared" si="37"/>
        <v>86.207250098038529</v>
      </c>
      <c r="F120" s="2">
        <f t="shared" si="38"/>
        <v>0</v>
      </c>
      <c r="G120" s="2">
        <f t="shared" si="39"/>
        <v>8.2131821419344444</v>
      </c>
      <c r="H120" s="2" t="e">
        <f>(#REF!/(SUM(#REF!)))*100</f>
        <v>#REF!</v>
      </c>
      <c r="I120">
        <f t="shared" si="52"/>
        <v>5.5795677600270279</v>
      </c>
      <c r="J120">
        <f t="shared" si="52"/>
        <v>94.420432239972968</v>
      </c>
      <c r="P120">
        <v>60</v>
      </c>
      <c r="R120" s="2" t="e">
        <f>(#REF!-#REF!)</f>
        <v>#REF!</v>
      </c>
      <c r="S120" s="2">
        <f t="shared" si="42"/>
        <v>44.730303589685363</v>
      </c>
      <c r="T120" s="2">
        <f t="shared" si="43"/>
        <v>53.308018068423927</v>
      </c>
      <c r="U120" s="2">
        <f t="shared" si="44"/>
        <v>0</v>
      </c>
      <c r="V120" s="2">
        <f t="shared" si="45"/>
        <v>1.9616783418907224</v>
      </c>
      <c r="W120" s="2" t="e">
        <f>(#REF!/(SUM(#REF!)))*100</f>
        <v>#REF!</v>
      </c>
      <c r="X120">
        <f t="shared" si="46"/>
        <v>44.730303589685363</v>
      </c>
      <c r="Y120">
        <f t="shared" si="46"/>
        <v>55.269696410314651</v>
      </c>
      <c r="AE120">
        <v>60</v>
      </c>
      <c r="AG120" s="2" t="e">
        <f>(#REF!-#REF!)</f>
        <v>#REF!</v>
      </c>
      <c r="AH120" s="2">
        <f t="shared" si="47"/>
        <v>17.910457200242572</v>
      </c>
      <c r="AI120" s="2">
        <f t="shared" si="48"/>
        <v>79.109592323283266</v>
      </c>
      <c r="AJ120" s="2">
        <f t="shared" si="49"/>
        <v>0</v>
      </c>
      <c r="AK120" s="2">
        <f t="shared" si="50"/>
        <v>2.9799504764741838</v>
      </c>
      <c r="AL120" s="2" t="e">
        <f>(#REF!/(SUM(#REF!)))*100</f>
        <v>#REF!</v>
      </c>
      <c r="AM120">
        <f t="shared" si="51"/>
        <v>17.910457200242572</v>
      </c>
      <c r="AN120">
        <f t="shared" si="51"/>
        <v>82.089542799757453</v>
      </c>
    </row>
    <row r="121" spans="1:42" x14ac:dyDescent="0.25">
      <c r="A121">
        <v>120</v>
      </c>
      <c r="C121" s="2" t="e">
        <f>(#REF!-#REF!)</f>
        <v>#REF!</v>
      </c>
      <c r="D121" s="2">
        <f t="shared" si="36"/>
        <v>6.0177160561106415</v>
      </c>
      <c r="E121" s="2">
        <f t="shared" si="37"/>
        <v>83.234959731480146</v>
      </c>
      <c r="F121" s="2">
        <f t="shared" si="38"/>
        <v>0</v>
      </c>
      <c r="G121" s="2">
        <f t="shared" si="39"/>
        <v>10.747324212409223</v>
      </c>
      <c r="H121" s="2" t="e">
        <f>(#REF!/(SUM(#REF!)))*100</f>
        <v>#REF!</v>
      </c>
      <c r="I121">
        <f t="shared" si="52"/>
        <v>6.0177160561106415</v>
      </c>
      <c r="J121">
        <f t="shared" si="52"/>
        <v>93.982283943889371</v>
      </c>
      <c r="P121">
        <v>120</v>
      </c>
      <c r="R121" s="2" t="e">
        <f>(#REF!-#REF!)</f>
        <v>#REF!</v>
      </c>
      <c r="S121" s="2">
        <f t="shared" si="42"/>
        <v>74.183767920110739</v>
      </c>
      <c r="T121" s="2">
        <f t="shared" si="43"/>
        <v>24.006960254196404</v>
      </c>
      <c r="U121" s="2">
        <f t="shared" si="44"/>
        <v>0</v>
      </c>
      <c r="V121" s="2">
        <f t="shared" si="45"/>
        <v>1.8092718256928695</v>
      </c>
      <c r="W121" s="2" t="e">
        <f>(#REF!/(SUM(#REF!)))*100</f>
        <v>#REF!</v>
      </c>
      <c r="X121">
        <f t="shared" si="46"/>
        <v>74.183767920110739</v>
      </c>
      <c r="Y121">
        <f t="shared" si="46"/>
        <v>25.816232079889275</v>
      </c>
      <c r="AE121">
        <v>120</v>
      </c>
      <c r="AG121" s="2" t="e">
        <f>(#REF!-#REF!)</f>
        <v>#REF!</v>
      </c>
      <c r="AH121" s="2">
        <f t="shared" si="47"/>
        <v>27.664129184072905</v>
      </c>
      <c r="AI121" s="2">
        <f t="shared" si="48"/>
        <v>67.541800237892346</v>
      </c>
      <c r="AJ121" s="2">
        <f t="shared" si="49"/>
        <v>0</v>
      </c>
      <c r="AK121" s="2">
        <f t="shared" si="50"/>
        <v>4.7940705780347628</v>
      </c>
      <c r="AL121" s="2" t="e">
        <f>(#REF!/(SUM(#REF!)))*100</f>
        <v>#REF!</v>
      </c>
      <c r="AM121">
        <f t="shared" si="51"/>
        <v>27.664129184072905</v>
      </c>
      <c r="AN121">
        <f t="shared" si="51"/>
        <v>72.335870815927109</v>
      </c>
    </row>
    <row r="122" spans="1:42" x14ac:dyDescent="0.25">
      <c r="A122">
        <v>240</v>
      </c>
      <c r="C122" s="2" t="e">
        <f>(#REF!-#REF!)</f>
        <v>#REF!</v>
      </c>
      <c r="D122" s="2">
        <f t="shared" si="36"/>
        <v>6.6362799031095809</v>
      </c>
      <c r="E122" s="2">
        <f t="shared" si="37"/>
        <v>73.951104872441562</v>
      </c>
      <c r="F122" s="2">
        <f t="shared" si="38"/>
        <v>0</v>
      </c>
      <c r="G122" s="2">
        <f t="shared" si="39"/>
        <v>19.412615224448864</v>
      </c>
      <c r="H122" s="2" t="e">
        <f>(#REF!/(SUM(#REF!)))*100</f>
        <v>#REF!</v>
      </c>
      <c r="I122">
        <f t="shared" si="52"/>
        <v>6.6362799031095809</v>
      </c>
      <c r="J122">
        <f t="shared" si="52"/>
        <v>93.363720096890432</v>
      </c>
      <c r="P122">
        <v>240</v>
      </c>
      <c r="R122" s="2" t="e">
        <f>(#REF!-#REF!)</f>
        <v>#REF!</v>
      </c>
      <c r="S122" s="2">
        <f t="shared" si="42"/>
        <v>93.865022650310337</v>
      </c>
      <c r="T122" s="2">
        <f t="shared" si="43"/>
        <v>5.4615416929237242</v>
      </c>
      <c r="U122" s="2">
        <f t="shared" si="44"/>
        <v>0</v>
      </c>
      <c r="V122" s="2">
        <f t="shared" si="45"/>
        <v>0.67343565676593353</v>
      </c>
      <c r="W122" s="2" t="e">
        <f>(#REF!/(SUM(#REF!)))*100</f>
        <v>#REF!</v>
      </c>
      <c r="X122">
        <f t="shared" si="46"/>
        <v>93.865022650310337</v>
      </c>
      <c r="Y122">
        <f t="shared" si="46"/>
        <v>6.1349773496896578</v>
      </c>
      <c r="AE122">
        <v>240</v>
      </c>
      <c r="AG122" s="2" t="e">
        <f>(#REF!-#REF!)</f>
        <v>#REF!</v>
      </c>
      <c r="AH122" s="2">
        <f t="shared" si="47"/>
        <v>46.61880168356808</v>
      </c>
      <c r="AI122" s="2">
        <f t="shared" si="48"/>
        <v>48.290977265516517</v>
      </c>
      <c r="AJ122" s="2">
        <f t="shared" si="49"/>
        <v>0</v>
      </c>
      <c r="AK122" s="2">
        <f t="shared" si="50"/>
        <v>5.0902210509153987</v>
      </c>
      <c r="AL122" s="2" t="e">
        <f>(#REF!/(SUM(#REF!)))*100</f>
        <v>#REF!</v>
      </c>
      <c r="AM122">
        <f t="shared" si="51"/>
        <v>46.61880168356808</v>
      </c>
      <c r="AN122">
        <f t="shared" si="51"/>
        <v>53.381198316431913</v>
      </c>
    </row>
    <row r="123" spans="1:42" x14ac:dyDescent="0.25">
      <c r="A123">
        <v>360</v>
      </c>
      <c r="C123" s="2" t="e">
        <f>(#REF!-#REF!)</f>
        <v>#REF!</v>
      </c>
      <c r="D123" s="2">
        <f t="shared" ref="D123" si="53">(D98/SUM(D98:G98)*100)</f>
        <v>9.1989324715594325</v>
      </c>
      <c r="E123" s="2">
        <f t="shared" ref="E123" si="54">(E98/SUM(D98:G98)*100)</f>
        <v>63.894338008833671</v>
      </c>
      <c r="F123" s="2">
        <f t="shared" ref="F123" si="55">(F98/SUM(D98:G98)*100)</f>
        <v>0</v>
      </c>
      <c r="G123" s="2">
        <f t="shared" ref="G123" si="56">(G98/SUM(D98:G98)*100)</f>
        <v>26.906729519606888</v>
      </c>
      <c r="H123" s="2"/>
      <c r="I123">
        <f t="shared" ref="I123" si="57">SUM(F123,D123)</f>
        <v>9.1989324715594325</v>
      </c>
      <c r="J123">
        <f t="shared" ref="J123" si="58">SUM(G123,E123)</f>
        <v>90.801067528440555</v>
      </c>
      <c r="P123">
        <v>360</v>
      </c>
      <c r="R123" s="2" t="e">
        <f>(#REF!-#REF!)</f>
        <v>#REF!</v>
      </c>
      <c r="S123" s="2">
        <f t="shared" si="42"/>
        <v>98.650273951921605</v>
      </c>
      <c r="T123" s="2">
        <f t="shared" si="43"/>
        <v>1.0491954059868045</v>
      </c>
      <c r="U123" s="2">
        <f t="shared" si="44"/>
        <v>0</v>
      </c>
      <c r="V123" s="2">
        <f t="shared" si="45"/>
        <v>0.30053064209158892</v>
      </c>
      <c r="W123" s="2"/>
      <c r="X123">
        <f t="shared" si="46"/>
        <v>98.650273951921605</v>
      </c>
      <c r="Y123">
        <f t="shared" si="46"/>
        <v>1.3497260480783935</v>
      </c>
      <c r="AE123">
        <v>360</v>
      </c>
      <c r="AG123" s="2" t="e">
        <f>(#REF!-#REF!)</f>
        <v>#REF!</v>
      </c>
      <c r="AH123" s="2">
        <f t="shared" si="47"/>
        <v>66.434355065481071</v>
      </c>
      <c r="AI123" s="2">
        <f t="shared" si="48"/>
        <v>30.533191731461834</v>
      </c>
      <c r="AJ123" s="2">
        <f t="shared" si="49"/>
        <v>0</v>
      </c>
      <c r="AK123" s="2">
        <f t="shared" si="50"/>
        <v>3.0324532030571021</v>
      </c>
      <c r="AL123" s="2"/>
      <c r="AM123">
        <f t="shared" si="51"/>
        <v>66.434355065481071</v>
      </c>
      <c r="AN123">
        <f t="shared" si="51"/>
        <v>33.565644934518936</v>
      </c>
    </row>
    <row r="124" spans="1:42" x14ac:dyDescent="0.25">
      <c r="C124" s="2"/>
      <c r="D124" s="2"/>
      <c r="E124" s="2"/>
      <c r="F124" s="2"/>
      <c r="G124" s="2"/>
      <c r="H124" s="2"/>
      <c r="R124" s="2"/>
      <c r="S124" s="2"/>
      <c r="T124" s="2"/>
      <c r="U124" s="2"/>
      <c r="V124" s="2"/>
      <c r="W124" s="2"/>
      <c r="AG124" s="2"/>
      <c r="AH124" s="2"/>
      <c r="AI124" s="2"/>
      <c r="AJ124" s="2"/>
      <c r="AK124" s="2"/>
      <c r="AL124" s="2"/>
    </row>
    <row r="126" spans="1:42" x14ac:dyDescent="0.25">
      <c r="J126">
        <f>(J127/60)</f>
        <v>8.3333333333333339E-4</v>
      </c>
      <c r="Y126">
        <f>(Y127/60)</f>
        <v>4.7666666666666664E-3</v>
      </c>
      <c r="AN126">
        <f>(AN127/60)</f>
        <v>2E-3</v>
      </c>
    </row>
    <row r="127" spans="1:42" x14ac:dyDescent="0.25">
      <c r="I127" t="s">
        <v>14</v>
      </c>
      <c r="J127">
        <v>0.05</v>
      </c>
      <c r="K127" t="s">
        <v>21</v>
      </c>
      <c r="X127" t="s">
        <v>14</v>
      </c>
      <c r="Y127">
        <v>0.28599999999999998</v>
      </c>
      <c r="Z127" t="s">
        <v>21</v>
      </c>
      <c r="AM127" t="s">
        <v>14</v>
      </c>
      <c r="AN127">
        <v>0.12</v>
      </c>
      <c r="AO127" t="s">
        <v>21</v>
      </c>
    </row>
    <row r="128" spans="1:42" x14ac:dyDescent="0.25">
      <c r="I128" t="s">
        <v>14</v>
      </c>
      <c r="J128">
        <f>(J127*60)</f>
        <v>3</v>
      </c>
      <c r="K128" t="s">
        <v>22</v>
      </c>
      <c r="X128" t="s">
        <v>14</v>
      </c>
      <c r="Y128">
        <f>(Y127*60)</f>
        <v>17.16</v>
      </c>
      <c r="Z128" t="s">
        <v>22</v>
      </c>
      <c r="AM128" t="s">
        <v>14</v>
      </c>
      <c r="AN128">
        <f>(AN127*60)</f>
        <v>7.1999999999999993</v>
      </c>
      <c r="AO128" t="s">
        <v>22</v>
      </c>
    </row>
    <row r="129" spans="9:42" x14ac:dyDescent="0.25">
      <c r="I129" t="s">
        <v>20</v>
      </c>
      <c r="J129">
        <v>0.94</v>
      </c>
      <c r="K129" t="s">
        <v>19</v>
      </c>
      <c r="X129" t="s">
        <v>20</v>
      </c>
      <c r="Y129">
        <v>0.96</v>
      </c>
      <c r="Z129" t="s">
        <v>19</v>
      </c>
      <c r="AM129" t="s">
        <v>20</v>
      </c>
      <c r="AN129">
        <v>0.84</v>
      </c>
      <c r="AO129" t="s">
        <v>19</v>
      </c>
    </row>
    <row r="130" spans="9:42" x14ac:dyDescent="0.25">
      <c r="I130" t="s">
        <v>15</v>
      </c>
      <c r="J130">
        <f>((J129/100)*0.05)</f>
        <v>4.6999999999999993E-4</v>
      </c>
      <c r="K130" t="s">
        <v>18</v>
      </c>
      <c r="X130" t="s">
        <v>15</v>
      </c>
      <c r="Y130">
        <f>((Y129/100)*0.05)</f>
        <v>4.7999999999999996E-4</v>
      </c>
      <c r="Z130" t="s">
        <v>18</v>
      </c>
      <c r="AM130" t="s">
        <v>15</v>
      </c>
      <c r="AN130">
        <f>((AN129/100)*0.05)</f>
        <v>4.2000000000000002E-4</v>
      </c>
      <c r="AO130" t="s">
        <v>18</v>
      </c>
    </row>
    <row r="131" spans="9:42" ht="18.75" x14ac:dyDescent="0.3">
      <c r="I131" t="s">
        <v>16</v>
      </c>
      <c r="J131" s="8">
        <f>(J128/J130)</f>
        <v>6382.978723404256</v>
      </c>
      <c r="K131" s="8" t="s">
        <v>17</v>
      </c>
      <c r="X131" t="s">
        <v>16</v>
      </c>
      <c r="Y131" s="8">
        <f>(Y128/Y130)</f>
        <v>35750</v>
      </c>
      <c r="Z131" s="8" t="s">
        <v>17</v>
      </c>
      <c r="AM131" t="s">
        <v>16</v>
      </c>
      <c r="AN131" s="8">
        <f>(AN128/AN130)</f>
        <v>17142.857142857141</v>
      </c>
      <c r="AO131" s="8" t="s">
        <v>17</v>
      </c>
    </row>
    <row r="132" spans="9:42" x14ac:dyDescent="0.25">
      <c r="I132" t="s">
        <v>23</v>
      </c>
      <c r="J132">
        <v>8.8999999999999996E-2</v>
      </c>
      <c r="X132" t="s">
        <v>23</v>
      </c>
      <c r="Y132">
        <v>0.251</v>
      </c>
      <c r="AM132" t="s">
        <v>23</v>
      </c>
      <c r="AN132">
        <v>7.3999999999999996E-2</v>
      </c>
    </row>
    <row r="133" spans="9:42" x14ac:dyDescent="0.25">
      <c r="I133" t="s">
        <v>26</v>
      </c>
      <c r="J133">
        <f>(J130*J132)</f>
        <v>4.1829999999999991E-5</v>
      </c>
      <c r="K133" t="s">
        <v>27</v>
      </c>
      <c r="X133" t="s">
        <v>26</v>
      </c>
      <c r="Y133">
        <f>(Y130*Y132)</f>
        <v>1.2047999999999998E-4</v>
      </c>
      <c r="Z133" t="s">
        <v>27</v>
      </c>
      <c r="AM133" t="s">
        <v>26</v>
      </c>
      <c r="AN133">
        <f>(AN130*AN132)</f>
        <v>3.1080000000000001E-5</v>
      </c>
      <c r="AO133" t="s">
        <v>27</v>
      </c>
    </row>
    <row r="134" spans="9:42" ht="23.25" x14ac:dyDescent="0.35">
      <c r="I134" t="s">
        <v>24</v>
      </c>
      <c r="J134" s="9">
        <f>(J128/J133)</f>
        <v>71718.862060721993</v>
      </c>
      <c r="K134" s="9" t="s">
        <v>25</v>
      </c>
      <c r="X134" t="s">
        <v>24</v>
      </c>
      <c r="Y134" s="9">
        <f>(Y128/Y133)</f>
        <v>142430.27888446217</v>
      </c>
      <c r="Z134" s="9" t="s">
        <v>25</v>
      </c>
      <c r="AM134" t="s">
        <v>24</v>
      </c>
      <c r="AN134" s="9">
        <f>(AN128/AN133)</f>
        <v>231660.23166023163</v>
      </c>
      <c r="AO134" s="9" t="s">
        <v>25</v>
      </c>
    </row>
    <row r="135" spans="9:42" x14ac:dyDescent="0.25">
      <c r="J135">
        <f>(J126/J133)</f>
        <v>19.921906127978332</v>
      </c>
      <c r="K135" t="s">
        <v>33</v>
      </c>
      <c r="N135">
        <v>0</v>
      </c>
      <c r="O135">
        <v>5.9002209182180625</v>
      </c>
      <c r="Y135">
        <f>(Y126/Y133)</f>
        <v>39.563966356795042</v>
      </c>
      <c r="AN135">
        <f>(AN126/AN133)</f>
        <v>64.350064350064343</v>
      </c>
      <c r="AO135" t="s">
        <v>33</v>
      </c>
    </row>
    <row r="136" spans="9:42" x14ac:dyDescent="0.25">
      <c r="N136">
        <v>20</v>
      </c>
      <c r="O136">
        <v>4.3592342733301823</v>
      </c>
    </row>
    <row r="141" spans="9:42" x14ac:dyDescent="0.25">
      <c r="AN141" t="s">
        <v>14</v>
      </c>
      <c r="AO141" t="s">
        <v>29</v>
      </c>
      <c r="AP141" t="s">
        <v>28</v>
      </c>
    </row>
    <row r="142" spans="9:42" x14ac:dyDescent="0.25">
      <c r="AM142" t="s">
        <v>32</v>
      </c>
      <c r="AN142">
        <v>35750</v>
      </c>
      <c r="AO142">
        <v>13.2</v>
      </c>
      <c r="AP142">
        <v>98.7</v>
      </c>
    </row>
    <row r="143" spans="9:42" x14ac:dyDescent="0.25">
      <c r="AM143" t="s">
        <v>31</v>
      </c>
      <c r="AN143">
        <v>17143</v>
      </c>
      <c r="AO143">
        <v>15.6</v>
      </c>
      <c r="AP143">
        <v>66.400000000000006</v>
      </c>
    </row>
    <row r="144" spans="9:42" x14ac:dyDescent="0.25">
      <c r="AM144" t="s">
        <v>30</v>
      </c>
      <c r="AN144">
        <v>6383</v>
      </c>
      <c r="AO144">
        <v>4.4000000000000004</v>
      </c>
      <c r="AP144">
        <v>9.1999999999999993</v>
      </c>
    </row>
  </sheetData>
  <mergeCells count="6">
    <mergeCell ref="B1:H1"/>
    <mergeCell ref="B37:H37"/>
    <mergeCell ref="Q1:W1"/>
    <mergeCell ref="Q37:W37"/>
    <mergeCell ref="AF1:AL1"/>
    <mergeCell ref="AF37:AL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8:S28"/>
  <sheetViews>
    <sheetView zoomScale="70" zoomScaleNormal="70" workbookViewId="0">
      <selection activeCell="E28" sqref="E28"/>
    </sheetView>
  </sheetViews>
  <sheetFormatPr defaultColWidth="9.140625" defaultRowHeight="15" x14ac:dyDescent="0.25"/>
  <sheetData>
    <row r="28" spans="5:19" s="8" customFormat="1" ht="18.75" x14ac:dyDescent="0.3">
      <c r="E28" s="8" t="s">
        <v>35</v>
      </c>
      <c r="L28" s="8" t="s">
        <v>34</v>
      </c>
      <c r="S28" s="8" t="s"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Comparison Plots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Hunns</dc:creator>
  <cp:lastModifiedBy>James Hunns</cp:lastModifiedBy>
  <dcterms:created xsi:type="dcterms:W3CDTF">2015-05-22T08:05:58Z</dcterms:created>
  <dcterms:modified xsi:type="dcterms:W3CDTF">2016-05-26T09:49:07Z</dcterms:modified>
</cp:coreProperties>
</file>