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490" yWindow="16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18" i="1" l="1"/>
  <c r="N18" i="1"/>
  <c r="L18" i="1"/>
  <c r="M18" i="1" s="1"/>
  <c r="L17" i="1"/>
  <c r="M17" i="1" s="1"/>
  <c r="O16" i="1"/>
  <c r="N16" i="1"/>
  <c r="L16" i="1"/>
  <c r="M16" i="1" s="1"/>
  <c r="O15" i="1"/>
  <c r="N15" i="1"/>
  <c r="L15" i="1"/>
  <c r="M15" i="1" s="1"/>
  <c r="O14" i="1"/>
  <c r="N14" i="1"/>
  <c r="L14" i="1"/>
  <c r="M14" i="1" s="1"/>
  <c r="I6" i="1"/>
  <c r="J6" i="1"/>
  <c r="I7" i="1"/>
  <c r="J7" i="1"/>
  <c r="I8" i="1"/>
  <c r="J8" i="1"/>
  <c r="I9" i="1"/>
  <c r="J9" i="1"/>
  <c r="I10" i="1"/>
  <c r="J10" i="1"/>
  <c r="H6" i="1"/>
  <c r="N17" i="1" l="1"/>
  <c r="O17" i="1"/>
  <c r="H9" i="1"/>
  <c r="H8" i="1"/>
  <c r="H7" i="1"/>
  <c r="H10" i="1"/>
  <c r="N7" i="1"/>
  <c r="N8" i="1"/>
  <c r="N9" i="1"/>
  <c r="N10" i="1"/>
  <c r="N6" i="1"/>
</calcChain>
</file>

<file path=xl/sharedStrings.xml><?xml version="1.0" encoding="utf-8"?>
<sst xmlns="http://schemas.openxmlformats.org/spreadsheetml/2006/main" count="12" uniqueCount="12">
  <si>
    <t>B</t>
  </si>
  <si>
    <t>C</t>
  </si>
  <si>
    <t>Fumed</t>
  </si>
  <si>
    <t>SBA-15 samples</t>
  </si>
  <si>
    <t>w wt%</t>
  </si>
  <si>
    <t>a</t>
  </si>
  <si>
    <t>b</t>
  </si>
  <si>
    <t>c</t>
  </si>
  <si>
    <t>a+b+c</t>
  </si>
  <si>
    <r>
      <rPr>
        <sz val="16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/(a+b+c)</t>
    </r>
  </si>
  <si>
    <r>
      <rPr>
        <sz val="14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/(a+b+c)</t>
    </r>
  </si>
  <si>
    <r>
      <rPr>
        <sz val="14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/(a+b+c)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</si>
</sst>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45069444444443"/>
          <c:y val="7.4965277777777783E-2"/>
          <c:w val="0.72357291666666657"/>
          <c:h val="0.77282534722222218"/>
        </c:manualLayout>
      </c:layout>
      <c:scatterChart>
        <c:scatterStyle val="lineMarker"/>
        <c:varyColors val="0"/>
        <c:ser>
          <c:idx val="0"/>
          <c:order val="0"/>
          <c:tx>
            <c:v>200 C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Sheet1!$G$6:$G$10</c:f>
              <c:numCache>
                <c:formatCode>General</c:formatCode>
                <c:ptCount val="5"/>
                <c:pt idx="0">
                  <c:v>2.2000000000000002</c:v>
                </c:pt>
                <c:pt idx="1">
                  <c:v>6.2</c:v>
                </c:pt>
                <c:pt idx="2">
                  <c:v>11.7</c:v>
                </c:pt>
                <c:pt idx="3">
                  <c:v>34.4</c:v>
                </c:pt>
                <c:pt idx="4">
                  <c:v>54.6</c:v>
                </c:pt>
              </c:numCache>
            </c:numRef>
          </c:xVal>
          <c:yVal>
            <c:numRef>
              <c:f>Sheet1!$H$6:$H$10</c:f>
              <c:numCache>
                <c:formatCode>General</c:formatCode>
                <c:ptCount val="5"/>
                <c:pt idx="0">
                  <c:v>0</c:v>
                </c:pt>
                <c:pt idx="1">
                  <c:v>5.5957025004796327E-3</c:v>
                </c:pt>
                <c:pt idx="2">
                  <c:v>3.224072318813926E-2</c:v>
                </c:pt>
                <c:pt idx="3">
                  <c:v>7.0377006483550997E-3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43424"/>
        <c:axId val="211944000"/>
      </c:scatterChart>
      <c:valAx>
        <c:axId val="21194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Bulk W loading /</a:t>
                </a:r>
                <a:r>
                  <a:rPr lang="en-GB" sz="1200" b="0" baseline="0"/>
                  <a:t> wt%</a:t>
                </a:r>
                <a:endParaRPr lang="en-GB" sz="1200" b="0"/>
              </a:p>
            </c:rich>
          </c:tx>
          <c:layout>
            <c:manualLayout>
              <c:xMode val="edge"/>
              <c:yMode val="edge"/>
              <c:x val="0.25421319444444446"/>
              <c:y val="0.925894444444444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11944000"/>
        <c:crosses val="autoZero"/>
        <c:crossBetween val="midCat"/>
      </c:valAx>
      <c:valAx>
        <c:axId val="211944000"/>
        <c:scaling>
          <c:orientation val="minMax"/>
          <c:max val="0.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Integrated peak at 200 °C</a:t>
                </a:r>
              </a:p>
            </c:rich>
          </c:tx>
          <c:layout>
            <c:manualLayout>
              <c:xMode val="edge"/>
              <c:yMode val="edge"/>
              <c:x val="4.409722222222222E-3"/>
              <c:y val="0.117386458333333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11943424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127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21041666666667"/>
          <c:y val="0.10142361111111112"/>
          <c:w val="0.69076458333333324"/>
          <c:h val="0.7499170138888888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Sheet1!$H$14:$H$18</c:f>
              <c:numCache>
                <c:formatCode>General</c:formatCode>
                <c:ptCount val="5"/>
                <c:pt idx="0">
                  <c:v>3.2</c:v>
                </c:pt>
                <c:pt idx="1">
                  <c:v>9</c:v>
                </c:pt>
                <c:pt idx="2">
                  <c:v>17</c:v>
                </c:pt>
                <c:pt idx="3">
                  <c:v>38</c:v>
                </c:pt>
                <c:pt idx="4">
                  <c:v>56</c:v>
                </c:pt>
              </c:numCache>
            </c:numRef>
          </c:xVal>
          <c:yVal>
            <c:numRef>
              <c:f>Sheet1!$M$14:$M$18</c:f>
              <c:numCache>
                <c:formatCode>General</c:formatCode>
                <c:ptCount val="5"/>
                <c:pt idx="0">
                  <c:v>3.1974407866744409E-2</c:v>
                </c:pt>
                <c:pt idx="1">
                  <c:v>5.8892469967770297E-2</c:v>
                </c:pt>
                <c:pt idx="2">
                  <c:v>9.2731829573934846E-2</c:v>
                </c:pt>
                <c:pt idx="3">
                  <c:v>0.125624943186983</c:v>
                </c:pt>
                <c:pt idx="4">
                  <c:v>0.11428787917056045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599360"/>
        <c:axId val="211599936"/>
      </c:scatterChart>
      <c:valAx>
        <c:axId val="21159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 b="0">
                    <a:latin typeface="Arial" panose="020B0604020202020204" pitchFamily="34" charset="0"/>
                    <a:cs typeface="Arial" panose="020B0604020202020204" pitchFamily="34" charset="0"/>
                  </a:rPr>
                  <a:t>Bulk W loading / wt%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1599936"/>
        <c:crosses val="autoZero"/>
        <c:crossBetween val="midCat"/>
      </c:valAx>
      <c:valAx>
        <c:axId val="211599936"/>
        <c:scaling>
          <c:orientation val="minMax"/>
          <c:max val="0.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 b="0">
                    <a:latin typeface="Arial" panose="020B0604020202020204" pitchFamily="34" charset="0"/>
                    <a:cs typeface="Arial" panose="020B0604020202020204" pitchFamily="34" charset="0"/>
                  </a:rPr>
                  <a:t>Integrated peak at 200 °C</a:t>
                </a:r>
              </a:p>
            </c:rich>
          </c:tx>
          <c:layout>
            <c:manualLayout>
              <c:xMode val="edge"/>
              <c:yMode val="edge"/>
              <c:x val="9.6791666666666675E-3"/>
              <c:y val="0.156864583333333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1599360"/>
        <c:crosses val="autoZero"/>
        <c:crossBetween val="midCat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</xdr:row>
      <xdr:rowOff>104775</xdr:rowOff>
    </xdr:from>
    <xdr:to>
      <xdr:col>9</xdr:col>
      <xdr:colOff>508275</xdr:colOff>
      <xdr:row>18</xdr:row>
      <xdr:rowOff>127275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523875</xdr:colOff>
      <xdr:row>3</xdr:row>
      <xdr:rowOff>171450</xdr:rowOff>
    </xdr:from>
    <xdr:to>
      <xdr:col>14</xdr:col>
      <xdr:colOff>346350</xdr:colOff>
      <xdr:row>18</xdr:row>
      <xdr:rowOff>117750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142875</xdr:colOff>
      <xdr:row>1</xdr:row>
      <xdr:rowOff>85725</xdr:rowOff>
    </xdr:from>
    <xdr:to>
      <xdr:col>12</xdr:col>
      <xdr:colOff>561975</xdr:colOff>
      <xdr:row>2</xdr:row>
      <xdr:rowOff>152400</xdr:rowOff>
    </xdr:to>
    <xdr:sp macro="" textlink="">
      <xdr:nvSpPr>
        <xdr:cNvPr id="5" name="TextBox 4"/>
        <xdr:cNvSpPr txBox="1"/>
      </xdr:nvSpPr>
      <xdr:spPr>
        <a:xfrm>
          <a:off x="6848475" y="276225"/>
          <a:ext cx="1028700" cy="25717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>
              <a:solidFill>
                <a:srgbClr val="FF0000"/>
              </a:solidFill>
            </a:rPr>
            <a:t>SBA-15 </a:t>
          </a:r>
        </a:p>
        <a:p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533400</xdr:colOff>
      <xdr:row>1</xdr:row>
      <xdr:rowOff>85725</xdr:rowOff>
    </xdr:from>
    <xdr:to>
      <xdr:col>8</xdr:col>
      <xdr:colOff>342900</xdr:colOff>
      <xdr:row>2</xdr:row>
      <xdr:rowOff>152400</xdr:rowOff>
    </xdr:to>
    <xdr:sp macro="" textlink="">
      <xdr:nvSpPr>
        <xdr:cNvPr id="6" name="TextBox 5"/>
        <xdr:cNvSpPr txBox="1"/>
      </xdr:nvSpPr>
      <xdr:spPr>
        <a:xfrm>
          <a:off x="4191000" y="276225"/>
          <a:ext cx="1028700" cy="25717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>
              <a:solidFill>
                <a:srgbClr val="FF0000"/>
              </a:solidFill>
            </a:rPr>
            <a:t>Fumed silica</a:t>
          </a:r>
        </a:p>
        <a:p>
          <a:pPr algn="ctr"/>
          <a:endParaRPr lang="en-GB" sz="11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/Dropbox/Lucia%20(1)/HPW%20silica%20vs%20SBA-15%20alpha%20pinene%20letter/Figures_Manuscript/TPD_peaks%20integrated%20with%20ca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B5">
            <v>3.2</v>
          </cell>
          <cell r="G5">
            <v>3.1974407866744409E-2</v>
          </cell>
        </row>
        <row r="6">
          <cell r="B6">
            <v>9</v>
          </cell>
          <cell r="G6">
            <v>5.8892469967770297E-2</v>
          </cell>
        </row>
        <row r="7">
          <cell r="B7">
            <v>17</v>
          </cell>
          <cell r="G7">
            <v>9.2731829573934846E-2</v>
          </cell>
        </row>
        <row r="8">
          <cell r="B8">
            <v>38</v>
          </cell>
          <cell r="G8">
            <v>0.125624943186983</v>
          </cell>
        </row>
        <row r="9">
          <cell r="B9">
            <v>56</v>
          </cell>
          <cell r="G9">
            <v>0.11428787917056045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O18"/>
  <sheetViews>
    <sheetView tabSelected="1" topLeftCell="B1" workbookViewId="0">
      <selection activeCell="Q8" sqref="Q8"/>
    </sheetView>
  </sheetViews>
  <sheetFormatPr defaultRowHeight="15" x14ac:dyDescent="0.25"/>
  <sheetData>
    <row r="5" spans="7:15" x14ac:dyDescent="0.25">
      <c r="G5" s="1" t="s">
        <v>2</v>
      </c>
      <c r="H5" s="1"/>
      <c r="I5" t="s">
        <v>0</v>
      </c>
      <c r="J5" t="s">
        <v>1</v>
      </c>
    </row>
    <row r="6" spans="7:15" x14ac:dyDescent="0.25">
      <c r="G6">
        <v>2.2000000000000002</v>
      </c>
      <c r="H6">
        <f>K6/N6</f>
        <v>0</v>
      </c>
      <c r="I6">
        <f>L6/N6</f>
        <v>0.6063618290258449</v>
      </c>
      <c r="J6">
        <f>M6/N6</f>
        <v>0.39363817097415504</v>
      </c>
      <c r="K6">
        <v>0</v>
      </c>
      <c r="L6">
        <v>732</v>
      </c>
      <c r="M6">
        <v>475.2</v>
      </c>
      <c r="N6">
        <f>SUM(K6:M6)</f>
        <v>1207.2</v>
      </c>
    </row>
    <row r="7" spans="7:15" x14ac:dyDescent="0.25">
      <c r="G7">
        <v>6.2</v>
      </c>
      <c r="H7">
        <f>K7/N7</f>
        <v>5.5957025004796327E-3</v>
      </c>
      <c r="I7">
        <f t="shared" ref="I7:I10" si="0">L7/N7</f>
        <v>0.46079810705378271</v>
      </c>
      <c r="J7">
        <f t="shared" ref="J7:J10" si="1">M7/N7</f>
        <v>0.53360619044573776</v>
      </c>
      <c r="K7">
        <v>17.5</v>
      </c>
      <c r="L7">
        <v>1441.1</v>
      </c>
      <c r="M7">
        <v>1668.8</v>
      </c>
      <c r="N7">
        <f t="shared" ref="N7:N10" si="2">SUM(K7:M7)</f>
        <v>3127.3999999999996</v>
      </c>
    </row>
    <row r="8" spans="7:15" x14ac:dyDescent="0.25">
      <c r="G8">
        <v>11.7</v>
      </c>
      <c r="H8">
        <f>K8/N8</f>
        <v>3.224072318813926E-2</v>
      </c>
      <c r="I8">
        <f t="shared" si="0"/>
        <v>0.42239732907040894</v>
      </c>
      <c r="J8">
        <f t="shared" si="1"/>
        <v>0.54536194774145175</v>
      </c>
      <c r="K8">
        <v>227.9</v>
      </c>
      <c r="L8">
        <v>2985.8</v>
      </c>
      <c r="M8">
        <v>3855</v>
      </c>
      <c r="N8">
        <f t="shared" si="2"/>
        <v>7068.7000000000007</v>
      </c>
    </row>
    <row r="9" spans="7:15" x14ac:dyDescent="0.25">
      <c r="G9">
        <v>34.4</v>
      </c>
      <c r="H9">
        <f>K9/N9</f>
        <v>7.0377006483550997E-3</v>
      </c>
      <c r="I9">
        <f t="shared" si="0"/>
        <v>0.31612390786338368</v>
      </c>
      <c r="J9">
        <f t="shared" si="1"/>
        <v>0.6768383914882613</v>
      </c>
      <c r="K9">
        <v>38.1</v>
      </c>
      <c r="L9">
        <v>1711.4</v>
      </c>
      <c r="M9">
        <v>3664.2</v>
      </c>
      <c r="N9">
        <f t="shared" si="2"/>
        <v>5413.7</v>
      </c>
    </row>
    <row r="10" spans="7:15" x14ac:dyDescent="0.25">
      <c r="G10">
        <v>54.6</v>
      </c>
      <c r="H10">
        <f t="shared" ref="H10" si="3">K10/N10</f>
        <v>0</v>
      </c>
      <c r="I10">
        <f t="shared" si="0"/>
        <v>0.16850341635441923</v>
      </c>
      <c r="J10">
        <f t="shared" si="1"/>
        <v>0.83149658364558077</v>
      </c>
      <c r="K10">
        <v>0</v>
      </c>
      <c r="L10">
        <v>152.9</v>
      </c>
      <c r="M10">
        <v>754.5</v>
      </c>
      <c r="N10">
        <f t="shared" si="2"/>
        <v>907.4</v>
      </c>
    </row>
    <row r="13" spans="7:15" ht="21" x14ac:dyDescent="0.25">
      <c r="G13" s="2" t="s">
        <v>3</v>
      </c>
      <c r="H13" t="s">
        <v>4</v>
      </c>
      <c r="I13" s="3" t="s">
        <v>5</v>
      </c>
      <c r="J13" s="3" t="s">
        <v>6</v>
      </c>
      <c r="K13" s="3" t="s">
        <v>7</v>
      </c>
      <c r="L13" s="3" t="s">
        <v>8</v>
      </c>
      <c r="M13" s="3" t="s">
        <v>9</v>
      </c>
      <c r="N13" s="3" t="s">
        <v>10</v>
      </c>
      <c r="O13" s="3" t="s">
        <v>11</v>
      </c>
    </row>
    <row r="14" spans="7:15" x14ac:dyDescent="0.25">
      <c r="H14">
        <v>3.2</v>
      </c>
      <c r="I14">
        <v>405.8</v>
      </c>
      <c r="J14">
        <v>6054.5</v>
      </c>
      <c r="K14">
        <v>6231.1</v>
      </c>
      <c r="L14">
        <f>SUM(I14,J14,K14)</f>
        <v>12691.400000000001</v>
      </c>
      <c r="M14">
        <f>I14/L14</f>
        <v>3.1974407866744409E-2</v>
      </c>
      <c r="N14">
        <f>J14/L14</f>
        <v>0.47705532880533269</v>
      </c>
      <c r="O14">
        <f>K14/L14</f>
        <v>0.49097026332792282</v>
      </c>
    </row>
    <row r="15" spans="7:15" x14ac:dyDescent="0.25">
      <c r="H15">
        <v>9</v>
      </c>
      <c r="I15">
        <v>180.9</v>
      </c>
      <c r="J15">
        <v>2051.1999999999998</v>
      </c>
      <c r="K15">
        <v>839.6</v>
      </c>
      <c r="L15">
        <f>SUM(I15,J15,K15)</f>
        <v>3071.7</v>
      </c>
      <c r="M15">
        <f>I15/L15</f>
        <v>5.8892469967770297E-2</v>
      </c>
      <c r="N15">
        <f>J15/L15</f>
        <v>0.66777354559364521</v>
      </c>
      <c r="O15">
        <f>K15/L15</f>
        <v>0.27333398443858453</v>
      </c>
    </row>
    <row r="16" spans="7:15" x14ac:dyDescent="0.25">
      <c r="H16">
        <v>17</v>
      </c>
      <c r="I16">
        <v>40.700000000000003</v>
      </c>
      <c r="J16">
        <v>268.10000000000002</v>
      </c>
      <c r="K16">
        <v>130.1</v>
      </c>
      <c r="L16">
        <f>SUM(I16,J16,K16)</f>
        <v>438.9</v>
      </c>
      <c r="M16">
        <f>I16/L16</f>
        <v>9.2731829573934846E-2</v>
      </c>
      <c r="N16">
        <f>J16/L16</f>
        <v>0.61084529505582141</v>
      </c>
      <c r="O16">
        <f>K16/L16</f>
        <v>0.29642287537024381</v>
      </c>
    </row>
    <row r="17" spans="8:15" x14ac:dyDescent="0.25">
      <c r="H17">
        <v>38</v>
      </c>
      <c r="I17">
        <v>414.6</v>
      </c>
      <c r="J17">
        <v>1994.4</v>
      </c>
      <c r="K17">
        <v>891.3</v>
      </c>
      <c r="L17">
        <f>SUM(I17,J17,K17)</f>
        <v>3300.3</v>
      </c>
      <c r="M17">
        <f>I17/L17</f>
        <v>0.125624943186983</v>
      </c>
      <c r="N17">
        <f>J17/L17</f>
        <v>0.60430869920916275</v>
      </c>
      <c r="O17">
        <f>K17/L17</f>
        <v>0.27006635760385417</v>
      </c>
    </row>
    <row r="18" spans="8:15" x14ac:dyDescent="0.25">
      <c r="H18">
        <v>56</v>
      </c>
      <c r="I18">
        <v>452.5</v>
      </c>
      <c r="J18">
        <v>1595.8</v>
      </c>
      <c r="K18">
        <v>1911</v>
      </c>
      <c r="L18">
        <f>SUM(I18,J18,K18)</f>
        <v>3959.3</v>
      </c>
      <c r="M18">
        <f>I18/L18</f>
        <v>0.11428787917056045</v>
      </c>
      <c r="N18">
        <f>J18/L18</f>
        <v>0.40305104437653116</v>
      </c>
      <c r="O18">
        <f>K18/L18</f>
        <v>0.48266107645290834</v>
      </c>
    </row>
  </sheetData>
  <mergeCells count="1">
    <mergeCell ref="G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2016-01-20T19:02:29Z</dcterms:modified>
</cp:coreProperties>
</file>