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Weekly Reports AFL-KW\Tai\paper-Esterification of propionic acid with methanol over a novel magnetic solid acid catalyst\ChemComm\data\"/>
    </mc:Choice>
  </mc:AlternateContent>
  <bookViews>
    <workbookView xWindow="0" yWindow="0" windowWidth="2430" windowHeight="1185" tabRatio="710" activeTab="1"/>
  </bookViews>
  <sheets>
    <sheet name="Reaction" sheetId="2" r:id="rId1"/>
    <sheet name="TOF" sheetId="10" r:id="rId2"/>
    <sheet name="cycled reactions" sheetId="9" r:id="rId3"/>
  </sheets>
  <calcPr calcId="152511"/>
</workbook>
</file>

<file path=xl/calcChain.xml><?xml version="1.0" encoding="utf-8"?>
<calcChain xmlns="http://schemas.openxmlformats.org/spreadsheetml/2006/main">
  <c r="O3" i="10" l="1"/>
  <c r="S3" i="10" l="1"/>
  <c r="K2" i="2" l="1"/>
  <c r="L2" i="2" s="1"/>
  <c r="Q4" i="10" l="1"/>
  <c r="Q3" i="10"/>
  <c r="Q9" i="10"/>
  <c r="Q2" i="10"/>
  <c r="Q5" i="10"/>
  <c r="P2" i="10" l="1"/>
  <c r="O2" i="10"/>
  <c r="P9" i="10"/>
  <c r="O9" i="10"/>
  <c r="P3" i="10"/>
  <c r="P5" i="10"/>
  <c r="O5" i="10"/>
  <c r="P4" i="10"/>
  <c r="O4" i="10"/>
  <c r="E2" i="10" l="1"/>
  <c r="D2" i="10"/>
  <c r="Q35" i="2"/>
  <c r="D6" i="10" s="1"/>
  <c r="Q27" i="2"/>
  <c r="D5" i="10" s="1"/>
  <c r="Q19" i="2"/>
  <c r="D4" i="10" s="1"/>
  <c r="Q10" i="2"/>
  <c r="Q2" i="2"/>
  <c r="D3" i="10" s="1"/>
  <c r="P2" i="2"/>
  <c r="C3" i="10" s="1"/>
  <c r="O35" i="2"/>
  <c r="E6" i="10" s="1"/>
  <c r="O27" i="2"/>
  <c r="E5" i="10" s="1"/>
  <c r="O19" i="2"/>
  <c r="E4" i="10" s="1"/>
  <c r="O10" i="2"/>
  <c r="O2" i="2"/>
  <c r="E3" i="10" s="1"/>
  <c r="K27" i="2" l="1"/>
  <c r="L27" i="2"/>
  <c r="P27" i="2" s="1"/>
  <c r="C5" i="10" s="1"/>
  <c r="N27" i="2" l="1"/>
  <c r="K19" i="2"/>
  <c r="L19" i="2" s="1"/>
  <c r="P19" i="2" s="1"/>
  <c r="C4" i="10" s="1"/>
  <c r="K35" i="2" l="1"/>
  <c r="L35" i="2" s="1"/>
  <c r="P35" i="2" s="1"/>
  <c r="C6" i="10" s="1"/>
  <c r="N2" i="2"/>
  <c r="K10" i="2"/>
  <c r="E41" i="2" l="1"/>
  <c r="N35" i="2" l="1"/>
  <c r="E35" i="2"/>
  <c r="E36" i="2"/>
  <c r="E37" i="2"/>
  <c r="E38" i="2"/>
  <c r="E39" i="2"/>
  <c r="E40" i="2"/>
  <c r="E27" i="2" l="1"/>
  <c r="E28" i="2"/>
  <c r="E29" i="2"/>
  <c r="E30" i="2"/>
  <c r="E31" i="2"/>
  <c r="E32" i="2"/>
  <c r="E33" i="2"/>
  <c r="E2" i="2" l="1"/>
  <c r="E20" i="2"/>
  <c r="E21" i="2"/>
  <c r="E22" i="2"/>
  <c r="E23" i="2"/>
  <c r="E24" i="2"/>
  <c r="E25" i="2"/>
  <c r="E19" i="2"/>
  <c r="E3" i="2"/>
  <c r="E4" i="2"/>
  <c r="E5" i="2"/>
  <c r="E6" i="2"/>
  <c r="E7" i="2"/>
  <c r="E8" i="2"/>
  <c r="E11" i="2"/>
  <c r="E12" i="2"/>
  <c r="E13" i="2"/>
  <c r="E14" i="2"/>
  <c r="E15" i="2"/>
  <c r="E16" i="2"/>
  <c r="E10" i="2"/>
  <c r="L10" i="2" l="1"/>
  <c r="P10" i="2" s="1"/>
  <c r="C2" i="10" s="1"/>
  <c r="N10" i="2" l="1"/>
  <c r="N19" i="2" l="1"/>
</calcChain>
</file>

<file path=xl/sharedStrings.xml><?xml version="1.0" encoding="utf-8"?>
<sst xmlns="http://schemas.openxmlformats.org/spreadsheetml/2006/main" count="48" uniqueCount="47">
  <si>
    <t>conversion (%)</t>
    <phoneticPr fontId="1" type="noConversion"/>
  </si>
  <si>
    <t>input propionic acid (mmol)</t>
    <phoneticPr fontId="1" type="noConversion"/>
  </si>
  <si>
    <t>converted propionic acid (mmol)</t>
    <phoneticPr fontId="1" type="noConversion"/>
  </si>
  <si>
    <t>used catalyst (g)</t>
    <phoneticPr fontId="1" type="noConversion"/>
  </si>
  <si>
    <t>S content (CHNS, wt.%)</t>
    <phoneticPr fontId="1" type="noConversion"/>
  </si>
  <si>
    <t>S content (g)</t>
    <phoneticPr fontId="1" type="noConversion"/>
  </si>
  <si>
    <t>S content (mmol)</t>
    <phoneticPr fontId="1" type="noConversion"/>
  </si>
  <si>
    <t>initial rate (slope, mmol/h)</t>
    <phoneticPr fontId="1" type="noConversion"/>
  </si>
  <si>
    <r>
      <t>initial rate (mmol/(h</t>
    </r>
    <r>
      <rPr>
        <sz val="11"/>
        <color theme="1"/>
        <rFont val="宋体"/>
        <family val="3"/>
        <charset val="134"/>
      </rPr>
      <t>·</t>
    </r>
    <r>
      <rPr>
        <sz val="11"/>
        <color theme="1"/>
        <rFont val="Calibri"/>
        <family val="2"/>
        <charset val="134"/>
        <scheme val="minor"/>
      </rPr>
      <t>g)</t>
    </r>
    <phoneticPr fontId="1" type="noConversion"/>
  </si>
  <si>
    <t>reaction time (h)</t>
    <phoneticPr fontId="1" type="noConversion"/>
  </si>
  <si>
    <t>yield of Methyl propionate (mmol)</t>
    <phoneticPr fontId="1" type="noConversion"/>
  </si>
  <si>
    <r>
      <t>SBA-15-PrSO</t>
    </r>
    <r>
      <rPr>
        <sz val="11"/>
        <color theme="1"/>
        <rFont val="宋体"/>
        <family val="3"/>
        <charset val="129"/>
      </rPr>
      <t>₃</t>
    </r>
    <r>
      <rPr>
        <sz val="11"/>
        <color theme="1"/>
        <rFont val="Calibri"/>
        <family val="2"/>
        <charset val="134"/>
        <scheme val="minor"/>
      </rPr>
      <t>H</t>
    </r>
    <phoneticPr fontId="1" type="noConversion"/>
  </si>
  <si>
    <t>conversion</t>
    <phoneticPr fontId="1" type="noConversion"/>
  </si>
  <si>
    <t>yield of product</t>
    <phoneticPr fontId="1" type="noConversion"/>
  </si>
  <si>
    <t>cat</t>
    <phoneticPr fontId="1" type="noConversion"/>
  </si>
  <si>
    <r>
      <t>MSAC-H</t>
    </r>
    <r>
      <rPr>
        <sz val="11"/>
        <color theme="1"/>
        <rFont val="宋体"/>
        <family val="3"/>
        <charset val="129"/>
      </rPr>
      <t>₂</t>
    </r>
    <r>
      <rPr>
        <sz val="11"/>
        <color theme="1"/>
        <rFont val="Calibri"/>
        <family val="2"/>
        <charset val="134"/>
        <scheme val="minor"/>
      </rPr>
      <t>O-0.5</t>
    </r>
    <phoneticPr fontId="1" type="noConversion"/>
  </si>
  <si>
    <t>run</t>
    <phoneticPr fontId="1" type="noConversion"/>
  </si>
  <si>
    <t xml:space="preserve">BET surface
m2/g
</t>
    <phoneticPr fontId="1" type="noConversion"/>
  </si>
  <si>
    <t>SMSNP-tol</t>
    <phoneticPr fontId="1" type="noConversion"/>
  </si>
  <si>
    <t>NSMSNP-tol</t>
    <phoneticPr fontId="1" type="noConversion"/>
  </si>
  <si>
    <t xml:space="preserve">S Density
atom/nm-2
</t>
    <phoneticPr fontId="1" type="noConversion"/>
  </si>
  <si>
    <t>the amount of acid sites (mmol/g)</t>
    <phoneticPr fontId="1" type="noConversion"/>
  </si>
  <si>
    <t>TOF (1/h) based on the number of acid sites</t>
    <phoneticPr fontId="1" type="noConversion"/>
  </si>
  <si>
    <t>TOF (1/h) based on CHNS</t>
    <phoneticPr fontId="1" type="noConversion"/>
  </si>
  <si>
    <t>TOFs based on CHNS (1/h)</t>
    <phoneticPr fontId="1" type="noConversion"/>
  </si>
  <si>
    <t>TOFs based on the amount of acid sites (1/h)</t>
    <phoneticPr fontId="1" type="noConversion"/>
  </si>
  <si>
    <t>Conversion （%）</t>
    <phoneticPr fontId="1" type="noConversion"/>
  </si>
  <si>
    <r>
      <t>SMSNP-H</t>
    </r>
    <r>
      <rPr>
        <vertAlign val="subscript"/>
        <sz val="11"/>
        <color theme="1"/>
        <rFont val="BatangChe"/>
        <family val="3"/>
        <charset val="129"/>
      </rPr>
      <t>₂</t>
    </r>
    <r>
      <rPr>
        <sz val="11"/>
        <color theme="1"/>
        <rFont val="Calibri"/>
        <family val="2"/>
      </rPr>
      <t>O</t>
    </r>
    <phoneticPr fontId="1" type="noConversion"/>
  </si>
  <si>
    <r>
      <t>NSMSNP-H</t>
    </r>
    <r>
      <rPr>
        <vertAlign val="subscript"/>
        <sz val="11"/>
        <color theme="1"/>
        <rFont val="宋体"/>
        <family val="3"/>
        <charset val="129"/>
      </rPr>
      <t>₂</t>
    </r>
    <r>
      <rPr>
        <sz val="11"/>
        <color theme="1"/>
        <rFont val="Calibri"/>
        <family val="2"/>
      </rPr>
      <t>O</t>
    </r>
    <phoneticPr fontId="1" type="noConversion"/>
  </si>
  <si>
    <r>
      <t>SBA-15-PrSO</t>
    </r>
    <r>
      <rPr>
        <sz val="11"/>
        <color theme="1"/>
        <rFont val="宋体"/>
        <family val="3"/>
        <charset val="129"/>
      </rPr>
      <t>₃</t>
    </r>
    <r>
      <rPr>
        <sz val="11"/>
        <color theme="1"/>
        <rFont val="Calibri"/>
        <family val="2"/>
      </rPr>
      <t>H</t>
    </r>
    <phoneticPr fontId="1" type="noConversion"/>
  </si>
  <si>
    <t>initial rate mmol/h/g</t>
  </si>
  <si>
    <t>Initial rate (mmol/h)</t>
  </si>
  <si>
    <t>the amount of acid sites mmol/g</t>
  </si>
  <si>
    <t>cat (g)</t>
  </si>
  <si>
    <t>TOF (1/h)</t>
  </si>
  <si>
    <t>new data</t>
  </si>
  <si>
    <t>S content / mmolg-1</t>
  </si>
  <si>
    <t>TOF 1/h S</t>
  </si>
  <si>
    <t>NSMSMN-H₂O</t>
  </si>
  <si>
    <t>Porous shell NP</t>
  </si>
  <si>
    <t>SBA-15</t>
  </si>
  <si>
    <t>HSPG Porous shell NP</t>
  </si>
  <si>
    <t>Non-porous shell NP</t>
  </si>
  <si>
    <t>HSPG non-porous shell NP</t>
  </si>
  <si>
    <t>Fe3O4@nSiO2@mSiO2(HSPG)</t>
  </si>
  <si>
    <t>Fe3O4@nSiO2@mSiO2(toluene)</t>
  </si>
  <si>
    <t>Fe3O4@nSiO2(toluene)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</si>
</sst>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0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29"/>
    </font>
    <font>
      <vertAlign val="subscript"/>
      <sz val="11"/>
      <color theme="1"/>
      <name val="BatangChe"/>
      <family val="3"/>
      <charset val="129"/>
    </font>
    <font>
      <b/>
      <sz val="9"/>
      <name val="Calibri"/>
      <family val="2"/>
    </font>
    <font>
      <sz val="11"/>
      <color theme="1"/>
      <name val="Calibri"/>
      <family val="2"/>
    </font>
    <font>
      <vertAlign val="subscript"/>
      <sz val="11"/>
      <color theme="1"/>
      <name val="宋体"/>
      <family val="3"/>
      <charset val="129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166" fontId="0" fillId="0" borderId="0" xfId="0" applyNumberFormat="1">
      <alignment vertical="center"/>
    </xf>
    <xf numFmtId="166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1AD454"/>
      <color rgb="FF01FF74"/>
      <color rgb="FF2501BF"/>
      <color rgb="FF909090"/>
      <color rgb="FF695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3430089199335"/>
          <c:y val="4.3061111111111113E-2"/>
          <c:w val="0.79682604166666671"/>
          <c:h val="0.80800694444444443"/>
        </c:manualLayout>
      </c:layout>
      <c:scatterChart>
        <c:scatterStyle val="lineMarker"/>
        <c:varyColors val="0"/>
        <c:ser>
          <c:idx val="4"/>
          <c:order val="0"/>
          <c:tx>
            <c:strRef>
              <c:f>Reaction!$A$35</c:f>
              <c:strCache>
                <c:ptCount val="1"/>
                <c:pt idx="0">
                  <c:v>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Reaction!$B$35:$B$41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Reaction!$E$35:$E$41</c:f>
              <c:numCache>
                <c:formatCode>0.000</c:formatCode>
                <c:ptCount val="7"/>
                <c:pt idx="0">
                  <c:v>0</c:v>
                </c:pt>
                <c:pt idx="1">
                  <c:v>0.35719995031074703</c:v>
                </c:pt>
                <c:pt idx="2">
                  <c:v>0.463921450661815</c:v>
                </c:pt>
                <c:pt idx="3">
                  <c:v>0.53501739007613569</c:v>
                </c:pt>
                <c:pt idx="4">
                  <c:v>0.55887832873552812</c:v>
                </c:pt>
                <c:pt idx="5">
                  <c:v>0.60401559345098943</c:v>
                </c:pt>
                <c:pt idx="6">
                  <c:v>0.5081029809657156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Reaction!$A$2</c:f>
              <c:strCache>
                <c:ptCount val="1"/>
                <c:pt idx="0">
                  <c:v>Porous shell NP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00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Reaction!$E$2:$E$8</c:f>
              <c:numCache>
                <c:formatCode>0.000</c:formatCode>
                <c:ptCount val="7"/>
                <c:pt idx="0">
                  <c:v>0</c:v>
                </c:pt>
                <c:pt idx="1">
                  <c:v>2.015587</c:v>
                </c:pt>
                <c:pt idx="2">
                  <c:v>3.1809930000000004</c:v>
                </c:pt>
                <c:pt idx="3">
                  <c:v>3.9659140000000002</c:v>
                </c:pt>
                <c:pt idx="4">
                  <c:v>4.4753947602744999</c:v>
                </c:pt>
                <c:pt idx="5">
                  <c:v>4.7588783329190401</c:v>
                </c:pt>
                <c:pt idx="6">
                  <c:v>4.9916798546017187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Reaction!$A$19</c:f>
              <c:strCache>
                <c:ptCount val="1"/>
                <c:pt idx="0">
                  <c:v>SBA-15-PrSO₃H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Reaction!$B$19:$B$25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Reaction!$E$19:$E$25</c:f>
              <c:numCache>
                <c:formatCode>0.000</c:formatCode>
                <c:ptCount val="7"/>
                <c:pt idx="0">
                  <c:v>0</c:v>
                </c:pt>
                <c:pt idx="1">
                  <c:v>2.9738712692802935</c:v>
                </c:pt>
                <c:pt idx="2">
                  <c:v>4.6485320866467292</c:v>
                </c:pt>
                <c:pt idx="3">
                  <c:v>5.6990450689670347</c:v>
                </c:pt>
                <c:pt idx="4">
                  <c:v>6.8921923312812234</c:v>
                </c:pt>
                <c:pt idx="5">
                  <c:v>7.1610919610261021</c:v>
                </c:pt>
                <c:pt idx="6">
                  <c:v>7.68918721005587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97400"/>
        <c:axId val="148295048"/>
      </c:scatterChart>
      <c:valAx>
        <c:axId val="148297400"/>
        <c:scaling>
          <c:orientation val="minMax"/>
          <c:max val="6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Time / h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0.43868333333333331"/>
              <c:y val="0.9157743055555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95048"/>
        <c:crosses val="autoZero"/>
        <c:crossBetween val="midCat"/>
        <c:majorUnit val="1"/>
      </c:valAx>
      <c:valAx>
        <c:axId val="148295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Conversion / mmol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3.5895833333333335E-3"/>
              <c:y val="0.199879166666666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297400"/>
        <c:crosses val="autoZero"/>
        <c:crossBetween val="midCat"/>
        <c:majorUnit val="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9.3983333333333349E-2"/>
          <c:y val="5.1784722222222225E-2"/>
          <c:w val="0.69245416666666659"/>
          <c:h val="0.2449920138888888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4624387040644"/>
          <c:y val="5.5006037258635107E-2"/>
          <c:w val="0.62107214140269351"/>
          <c:h val="0.76203316207975169"/>
        </c:manualLayout>
      </c:layout>
      <c:scatterChart>
        <c:scatterStyle val="lineMarker"/>
        <c:varyColors val="0"/>
        <c:ser>
          <c:idx val="1"/>
          <c:order val="0"/>
          <c:tx>
            <c:strRef>
              <c:f>Reaction!$A$10</c:f>
              <c:strCache>
                <c:ptCount val="1"/>
                <c:pt idx="0">
                  <c:v>HSPG 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Reaction!$B$10:$B$16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Reaction!$R$10:$R$16</c:f>
              <c:numCache>
                <c:formatCode>0.000</c:formatCode>
                <c:ptCount val="7"/>
                <c:pt idx="0">
                  <c:v>0</c:v>
                </c:pt>
                <c:pt idx="1">
                  <c:v>3.976297674045036</c:v>
                </c:pt>
                <c:pt idx="2">
                  <c:v>5.4445173156144406</c:v>
                </c:pt>
                <c:pt idx="3">
                  <c:v>6.3132833195596962</c:v>
                </c:pt>
                <c:pt idx="4">
                  <c:v>7.1086678245819428</c:v>
                </c:pt>
                <c:pt idx="5">
                  <c:v>7.6605206146324587</c:v>
                </c:pt>
                <c:pt idx="6">
                  <c:v>7.2079295566834336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Reaction!$A$2</c:f>
              <c:strCache>
                <c:ptCount val="1"/>
                <c:pt idx="0">
                  <c:v>Porous shell NP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Reaction!$B$2:$B$8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Reaction!$R$2:$R$8</c:f>
              <c:numCache>
                <c:formatCode>0.000</c:formatCode>
                <c:ptCount val="7"/>
                <c:pt idx="0">
                  <c:v>0</c:v>
                </c:pt>
                <c:pt idx="1">
                  <c:v>1.7060075776373453</c:v>
                </c:pt>
                <c:pt idx="2">
                  <c:v>2.7660480876896427</c:v>
                </c:pt>
                <c:pt idx="3">
                  <c:v>3.7590294254422032</c:v>
                </c:pt>
                <c:pt idx="4">
                  <c:v>5.2838609074488145</c:v>
                </c:pt>
                <c:pt idx="5">
                  <c:v>3.5677869162259093</c:v>
                </c:pt>
                <c:pt idx="6">
                  <c:v>3.5467780164390073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Reaction!$A$19</c:f>
              <c:strCache>
                <c:ptCount val="1"/>
                <c:pt idx="0">
                  <c:v>SBA-15-PrSO₃H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Reaction!$B$19:$B$25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Reaction!$R$19:$R$25</c:f>
              <c:numCache>
                <c:formatCode>0.000</c:formatCode>
                <c:ptCount val="7"/>
                <c:pt idx="0">
                  <c:v>0</c:v>
                </c:pt>
                <c:pt idx="1">
                  <c:v>1.491247909897579</c:v>
                </c:pt>
                <c:pt idx="2">
                  <c:v>2.3856327561295951</c:v>
                </c:pt>
                <c:pt idx="3">
                  <c:v>2.8738087950478564</c:v>
                </c:pt>
                <c:pt idx="4">
                  <c:v>3.1865502328002746</c:v>
                </c:pt>
                <c:pt idx="5">
                  <c:v>3.7862960612180094</c:v>
                </c:pt>
                <c:pt idx="6">
                  <c:v>4.1039198795555363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Reaction!$A$27</c:f>
              <c:strCache>
                <c:ptCount val="1"/>
                <c:pt idx="0">
                  <c:v>HSPG 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1FF7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Reaction!$B$27:$B$33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Reaction!$R$27:$R$33</c:f>
              <c:numCache>
                <c:formatCode>0.000</c:formatCode>
                <c:ptCount val="7"/>
                <c:pt idx="0">
                  <c:v>0</c:v>
                </c:pt>
                <c:pt idx="1">
                  <c:v>0.15013685148069622</c:v>
                </c:pt>
                <c:pt idx="2">
                  <c:v>0.27559815311033053</c:v>
                </c:pt>
                <c:pt idx="3">
                  <c:v>0.33765598474742475</c:v>
                </c:pt>
                <c:pt idx="4">
                  <c:v>0.41380175728928636</c:v>
                </c:pt>
                <c:pt idx="5">
                  <c:v>0.40805776475152683</c:v>
                </c:pt>
                <c:pt idx="6">
                  <c:v>0.43566033142989824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Reaction!$A$35</c:f>
              <c:strCache>
                <c:ptCount val="1"/>
                <c:pt idx="0">
                  <c:v>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Reaction!$B$35:$B$41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Reaction!$R$35:$R$41</c:f>
              <c:numCache>
                <c:formatCode>0.000</c:formatCode>
                <c:ptCount val="7"/>
                <c:pt idx="0">
                  <c:v>0</c:v>
                </c:pt>
                <c:pt idx="1">
                  <c:v>0.15359640698844074</c:v>
                </c:pt>
                <c:pt idx="2">
                  <c:v>0.16261376894034418</c:v>
                </c:pt>
                <c:pt idx="3">
                  <c:v>0.17454711519348012</c:v>
                </c:pt>
                <c:pt idx="4">
                  <c:v>0.22206707352541333</c:v>
                </c:pt>
                <c:pt idx="5">
                  <c:v>0.22318711201027736</c:v>
                </c:pt>
                <c:pt idx="6">
                  <c:v>0.22827021820827301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98184"/>
        <c:axId val="148294656"/>
      </c:scatterChart>
      <c:valAx>
        <c:axId val="14829818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2000" b="1"/>
                  <a:t>Time (h)</a:t>
                </a:r>
                <a:endParaRPr lang="zh-CN" altLang="en-US" sz="2000" b="1"/>
              </a:p>
            </c:rich>
          </c:tx>
          <c:layout>
            <c:manualLayout>
              <c:xMode val="edge"/>
              <c:yMode val="edge"/>
              <c:x val="0.33303850929674461"/>
              <c:y val="0.901414029968024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94656"/>
        <c:crosses val="autoZero"/>
        <c:crossBetween val="midCat"/>
        <c:majorUnit val="1"/>
      </c:valAx>
      <c:valAx>
        <c:axId val="148294656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2000" b="1"/>
                  <a:t>Ester</a:t>
                </a:r>
                <a:r>
                  <a:rPr lang="en-US" altLang="zh-CN" sz="2000" b="1" baseline="0"/>
                  <a:t> Prod. (mmol)</a:t>
                </a:r>
                <a:endParaRPr lang="zh-CN" altLang="en-US" sz="2000" b="1"/>
              </a:p>
            </c:rich>
          </c:tx>
          <c:layout>
            <c:manualLayout>
              <c:xMode val="edge"/>
              <c:yMode val="edge"/>
              <c:x val="8.7893238152691386E-3"/>
              <c:y val="0.22145044320504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9818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6926058563424426"/>
          <c:y val="0.19931599009332993"/>
          <c:w val="0.18811753321829691"/>
          <c:h val="0.44578809673043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3430089199335"/>
          <c:y val="4.3061111111111113E-2"/>
          <c:w val="0.79682604166666671"/>
          <c:h val="0.80800694444444443"/>
        </c:manualLayout>
      </c:layout>
      <c:scatterChart>
        <c:scatterStyle val="lineMarker"/>
        <c:varyColors val="0"/>
        <c:ser>
          <c:idx val="1"/>
          <c:order val="0"/>
          <c:tx>
            <c:strRef>
              <c:f>Reaction!$A$10</c:f>
              <c:strCache>
                <c:ptCount val="1"/>
                <c:pt idx="0">
                  <c:v>HSPG 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accent1">
                    <a:alpha val="98000"/>
                  </a:schemeClr>
                </a:solidFill>
              </a:ln>
              <a:effectLst/>
            </c:spPr>
          </c:marker>
          <c:xVal>
            <c:numRef>
              <c:f>Reaction!$B$10:$B$16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Reaction!$E$10:$E$16</c:f>
              <c:numCache>
                <c:formatCode>0.000</c:formatCode>
                <c:ptCount val="7"/>
                <c:pt idx="0">
                  <c:v>0</c:v>
                </c:pt>
                <c:pt idx="1">
                  <c:v>4.7138731321976701</c:v>
                </c:pt>
                <c:pt idx="2">
                  <c:v>6.5883759901935957</c:v>
                </c:pt>
                <c:pt idx="3">
                  <c:v>7.592347808896255</c:v>
                </c:pt>
                <c:pt idx="4">
                  <c:v>8.0777791778376393</c:v>
                </c:pt>
                <c:pt idx="5">
                  <c:v>8.4093557899663249</c:v>
                </c:pt>
                <c:pt idx="6">
                  <c:v>9.4009716008786306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Reaction!$A$2</c:f>
              <c:strCache>
                <c:ptCount val="1"/>
                <c:pt idx="0">
                  <c:v>Porous shell NP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Reaction!$B$2:$B$8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Reaction!$E$2:$E$8</c:f>
              <c:numCache>
                <c:formatCode>0.000</c:formatCode>
                <c:ptCount val="7"/>
                <c:pt idx="0">
                  <c:v>0</c:v>
                </c:pt>
                <c:pt idx="1">
                  <c:v>2.015587</c:v>
                </c:pt>
                <c:pt idx="2">
                  <c:v>3.1809930000000004</c:v>
                </c:pt>
                <c:pt idx="3">
                  <c:v>3.9659140000000002</c:v>
                </c:pt>
                <c:pt idx="4">
                  <c:v>4.4753947602744999</c:v>
                </c:pt>
                <c:pt idx="5">
                  <c:v>4.7588783329190401</c:v>
                </c:pt>
                <c:pt idx="6">
                  <c:v>4.9916798546017187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Reaction!$A$19</c:f>
              <c:strCache>
                <c:ptCount val="1"/>
                <c:pt idx="0">
                  <c:v>SBA-15-PrSO₃H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Reaction!$B$19:$B$25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Reaction!$E$19:$E$25</c:f>
              <c:numCache>
                <c:formatCode>0.000</c:formatCode>
                <c:ptCount val="7"/>
                <c:pt idx="0">
                  <c:v>0</c:v>
                </c:pt>
                <c:pt idx="1">
                  <c:v>2.9738712692802935</c:v>
                </c:pt>
                <c:pt idx="2">
                  <c:v>4.6485320866467292</c:v>
                </c:pt>
                <c:pt idx="3">
                  <c:v>5.6990450689670347</c:v>
                </c:pt>
                <c:pt idx="4">
                  <c:v>6.8921923312812234</c:v>
                </c:pt>
                <c:pt idx="5">
                  <c:v>7.1610919610261021</c:v>
                </c:pt>
                <c:pt idx="6">
                  <c:v>7.68918721005587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Reaction!$A$27</c:f>
              <c:strCache>
                <c:ptCount val="1"/>
                <c:pt idx="0">
                  <c:v>HSPG 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1FF7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Reaction!$B$27:$B$33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Reaction!$E$27:$E$33</c:f>
              <c:numCache>
                <c:formatCode>0.000</c:formatCode>
                <c:ptCount val="7"/>
                <c:pt idx="0">
                  <c:v>0</c:v>
                </c:pt>
                <c:pt idx="1">
                  <c:v>0.4012773704730988</c:v>
                </c:pt>
                <c:pt idx="2">
                  <c:v>0.59958511381423607</c:v>
                </c:pt>
                <c:pt idx="3">
                  <c:v>0.66781605125307619</c:v>
                </c:pt>
                <c:pt idx="4">
                  <c:v>0.72089555112319292</c:v>
                </c:pt>
                <c:pt idx="5">
                  <c:v>0.81223631630616522</c:v>
                </c:pt>
                <c:pt idx="6">
                  <c:v>0.86309611315047652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Reaction!$A$35</c:f>
              <c:strCache>
                <c:ptCount val="1"/>
                <c:pt idx="0">
                  <c:v>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C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Reaction!$B$35:$B$41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Reaction!$E$35:$E$41</c:f>
              <c:numCache>
                <c:formatCode>0.000</c:formatCode>
                <c:ptCount val="7"/>
                <c:pt idx="0">
                  <c:v>0</c:v>
                </c:pt>
                <c:pt idx="1">
                  <c:v>0.35719995031074703</c:v>
                </c:pt>
                <c:pt idx="2">
                  <c:v>0.463921450661815</c:v>
                </c:pt>
                <c:pt idx="3">
                  <c:v>0.53501739007613569</c:v>
                </c:pt>
                <c:pt idx="4">
                  <c:v>0.55887832873552812</c:v>
                </c:pt>
                <c:pt idx="5">
                  <c:v>0.60401559345098943</c:v>
                </c:pt>
                <c:pt idx="6">
                  <c:v>0.5081029809657156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49752"/>
        <c:axId val="334250928"/>
      </c:scatterChart>
      <c:valAx>
        <c:axId val="334249752"/>
        <c:scaling>
          <c:orientation val="minMax"/>
          <c:max val="6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Time / h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0.43868333333333331"/>
              <c:y val="0.9157743055555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50928"/>
        <c:crosses val="autoZero"/>
        <c:crossBetween val="midCat"/>
        <c:majorUnit val="1"/>
      </c:valAx>
      <c:valAx>
        <c:axId val="334250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Conversion / mmol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3.5895833333333335E-3"/>
              <c:y val="0.199879166666666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49752"/>
        <c:crosses val="autoZero"/>
        <c:crossBetween val="midCat"/>
        <c:majorUnit val="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1745555555555557"/>
          <c:y val="0.2237638888888889"/>
          <c:w val="0.69245416666666659"/>
          <c:h val="0.4654781250000000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83430089199335"/>
          <c:y val="4.3061111111111113E-2"/>
          <c:w val="0.79682604166666671"/>
          <c:h val="0.80800694444444443"/>
        </c:manualLayout>
      </c:layout>
      <c:scatterChart>
        <c:scatterStyle val="lineMarker"/>
        <c:varyColors val="0"/>
        <c:ser>
          <c:idx val="1"/>
          <c:order val="0"/>
          <c:tx>
            <c:strRef>
              <c:f>Reaction!$A$10</c:f>
              <c:strCache>
                <c:ptCount val="1"/>
                <c:pt idx="0">
                  <c:v>HSPG Porous shell NP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Reaction!$B$10:$B$16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Reaction!$E$10:$E$16</c:f>
              <c:numCache>
                <c:formatCode>0.000</c:formatCode>
                <c:ptCount val="7"/>
                <c:pt idx="0">
                  <c:v>0</c:v>
                </c:pt>
                <c:pt idx="1">
                  <c:v>4.7138731321976701</c:v>
                </c:pt>
                <c:pt idx="2">
                  <c:v>6.5883759901935957</c:v>
                </c:pt>
                <c:pt idx="3">
                  <c:v>7.592347808896255</c:v>
                </c:pt>
                <c:pt idx="4">
                  <c:v>8.0777791778376393</c:v>
                </c:pt>
                <c:pt idx="5">
                  <c:v>8.4093557899663249</c:v>
                </c:pt>
                <c:pt idx="6">
                  <c:v>9.4009716008786306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Reaction!$A$19</c:f>
              <c:strCache>
                <c:ptCount val="1"/>
                <c:pt idx="0">
                  <c:v>SBA-15-PrSO₃H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Reaction!$B$19:$B$25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Reaction!$E$19:$E$25</c:f>
              <c:numCache>
                <c:formatCode>0.000</c:formatCode>
                <c:ptCount val="7"/>
                <c:pt idx="0">
                  <c:v>0</c:v>
                </c:pt>
                <c:pt idx="1">
                  <c:v>2.9738712692802935</c:v>
                </c:pt>
                <c:pt idx="2">
                  <c:v>4.6485320866467292</c:v>
                </c:pt>
                <c:pt idx="3">
                  <c:v>5.6990450689670347</c:v>
                </c:pt>
                <c:pt idx="4">
                  <c:v>6.8921923312812234</c:v>
                </c:pt>
                <c:pt idx="5">
                  <c:v>7.1610919610261021</c:v>
                </c:pt>
                <c:pt idx="6">
                  <c:v>7.68918721005587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Reaction!$A$2</c:f>
              <c:strCache>
                <c:ptCount val="1"/>
                <c:pt idx="0">
                  <c:v>Porous shell NP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00CC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Reaction!$E$2:$E$8</c:f>
              <c:numCache>
                <c:formatCode>0.000</c:formatCode>
                <c:ptCount val="7"/>
                <c:pt idx="0">
                  <c:v>0</c:v>
                </c:pt>
                <c:pt idx="1">
                  <c:v>2.015587</c:v>
                </c:pt>
                <c:pt idx="2">
                  <c:v>3.1809930000000004</c:v>
                </c:pt>
                <c:pt idx="3">
                  <c:v>3.9659140000000002</c:v>
                </c:pt>
                <c:pt idx="4">
                  <c:v>4.4753947602744999</c:v>
                </c:pt>
                <c:pt idx="5">
                  <c:v>4.7588783329190401</c:v>
                </c:pt>
                <c:pt idx="6">
                  <c:v>4.9916798546017187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Reaction!$A$35</c:f>
              <c:strCache>
                <c:ptCount val="1"/>
                <c:pt idx="0">
                  <c:v>Non-porous shell NP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Reaction!$B$35:$B$41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Reaction!$E$35:$E$41</c:f>
              <c:numCache>
                <c:formatCode>0.000</c:formatCode>
                <c:ptCount val="7"/>
                <c:pt idx="0">
                  <c:v>0</c:v>
                </c:pt>
                <c:pt idx="1">
                  <c:v>0.35719995031074703</c:v>
                </c:pt>
                <c:pt idx="2">
                  <c:v>0.463921450661815</c:v>
                </c:pt>
                <c:pt idx="3">
                  <c:v>0.53501739007613569</c:v>
                </c:pt>
                <c:pt idx="4">
                  <c:v>0.55887832873552812</c:v>
                </c:pt>
                <c:pt idx="5">
                  <c:v>0.60401559345098943</c:v>
                </c:pt>
                <c:pt idx="6">
                  <c:v>0.5081029809657156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55240"/>
        <c:axId val="334256024"/>
      </c:scatterChart>
      <c:valAx>
        <c:axId val="334255240"/>
        <c:scaling>
          <c:orientation val="minMax"/>
          <c:max val="6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Time / h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0.43868333333333331"/>
              <c:y val="0.9157743055555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56024"/>
        <c:crosses val="autoZero"/>
        <c:crossBetween val="midCat"/>
        <c:majorUnit val="1"/>
      </c:valAx>
      <c:valAx>
        <c:axId val="3342560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Conversion / mmol</a:t>
                </a:r>
                <a:endParaRPr lang="zh-CN" sz="1400"/>
              </a:p>
            </c:rich>
          </c:tx>
          <c:layout>
            <c:manualLayout>
              <c:xMode val="edge"/>
              <c:yMode val="edge"/>
              <c:x val="3.5895833333333335E-3"/>
              <c:y val="0.199879166666666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55240"/>
        <c:crosses val="autoZero"/>
        <c:crossBetween val="midCat"/>
        <c:majorUnit val="2"/>
      </c:valAx>
      <c:spPr>
        <a:noFill/>
        <a:ln w="158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1603194444444447"/>
          <c:y val="4.2965277777777776E-2"/>
          <c:w val="0.51578854166666666"/>
          <c:h val="0.2039791666666666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sideWall>
    <c:back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backWall>
    <c:plotArea>
      <c:layout>
        <c:manualLayout>
          <c:layoutTarget val="inner"/>
          <c:xMode val="edge"/>
          <c:yMode val="edge"/>
          <c:x val="0.22408774851872584"/>
          <c:y val="4.6253180924667715E-2"/>
          <c:w val="0.75965726159230107"/>
          <c:h val="0.7532563937513719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00CC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4"/>
            <c:invertIfNegative val="0"/>
            <c:bubble3D val="0"/>
            <c:spPr>
              <a:pattFill prst="dkUp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  <a:sp3d/>
            </c:spPr>
          </c:dPt>
          <c:cat>
            <c:strRef>
              <c:f>TOF!$J$3:$J$4</c:f>
              <c:strCache>
                <c:ptCount val="2"/>
                <c:pt idx="0">
                  <c:v>Fe3O4@nSiO2(toluene)</c:v>
                </c:pt>
                <c:pt idx="1">
                  <c:v>Fe3O4@nSiO2@mSiO2(toluene)</c:v>
                </c:pt>
              </c:strCache>
            </c:strRef>
          </c:cat>
          <c:val>
            <c:numRef>
              <c:f>TOF!$Q$3:$Q$4</c:f>
              <c:numCache>
                <c:formatCode>General</c:formatCode>
                <c:ptCount val="2"/>
                <c:pt idx="0">
                  <c:v>132.09599999999998</c:v>
                </c:pt>
                <c:pt idx="1">
                  <c:v>173.89268292682925</c:v>
                </c:pt>
              </c:numCache>
            </c:numRef>
          </c:val>
          <c:shape val="cylinder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48968"/>
        <c:axId val="334255632"/>
        <c:axId val="0"/>
      </c:bar3DChart>
      <c:catAx>
        <c:axId val="33424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Catalyst</a:t>
                </a:r>
              </a:p>
            </c:rich>
          </c:tx>
          <c:layout>
            <c:manualLayout>
              <c:xMode val="edge"/>
              <c:yMode val="edge"/>
              <c:x val="0.46881876354485946"/>
              <c:y val="0.92424353290045536"/>
            </c:manualLayout>
          </c:layout>
          <c:overlay val="0"/>
        </c:title>
        <c:numFmt formatCode="@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0"/>
          <a:lstStyle/>
          <a:p>
            <a:pPr>
              <a:defRPr sz="1000"/>
            </a:pPr>
            <a:endParaRPr lang="en-US"/>
          </a:p>
        </c:txPr>
        <c:crossAx val="334255632"/>
        <c:crosses val="autoZero"/>
        <c:auto val="1"/>
        <c:lblAlgn val="ctr"/>
        <c:lblOffset val="100"/>
        <c:tickLblSkip val="1"/>
        <c:noMultiLvlLbl val="0"/>
      </c:catAx>
      <c:valAx>
        <c:axId val="334255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TOF / h</a:t>
                </a:r>
                <a:r>
                  <a:rPr lang="en-US" sz="1400" b="0" baseline="30000"/>
                  <a:t>-1</a:t>
                </a:r>
                <a:r>
                  <a:rPr lang="en-US" sz="1400" b="0"/>
                  <a:t> </a:t>
                </a:r>
                <a:endParaRPr lang="zh-CN" sz="1400" b="0"/>
              </a:p>
            </c:rich>
          </c:tx>
          <c:layout>
            <c:manualLayout>
              <c:xMode val="edge"/>
              <c:yMode val="edge"/>
              <c:x val="1.9337625194685702E-2"/>
              <c:y val="0.3175647134136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489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 w="12700">
          <a:solidFill>
            <a:sysClr val="windowText" lastClr="000000"/>
          </a:solidFill>
        </a:ln>
        <a:effectLst/>
        <a:sp3d contourW="15875">
          <a:contourClr>
            <a:schemeClr val="accent1"/>
          </a:contourClr>
        </a:sp3d>
      </c:spPr>
    </c:sideWall>
    <c:backWall>
      <c:thickness val="0"/>
      <c:spPr>
        <a:noFill/>
        <a:ln w="12700">
          <a:solidFill>
            <a:sysClr val="windowText" lastClr="000000"/>
          </a:solidFill>
        </a:ln>
        <a:effectLst/>
        <a:sp3d contourW="15875">
          <a:contourClr>
            <a:schemeClr val="accent1"/>
          </a:contourClr>
        </a:sp3d>
      </c:spPr>
    </c:backWall>
    <c:plotArea>
      <c:layout>
        <c:manualLayout>
          <c:layoutTarget val="inner"/>
          <c:xMode val="edge"/>
          <c:yMode val="edge"/>
          <c:x val="0.180015144353731"/>
          <c:y val="4.6253180924667715E-2"/>
          <c:w val="0.80373000851609622"/>
          <c:h val="0.841450694444444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0000CC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4"/>
            <c:invertIfNegative val="0"/>
            <c:bubble3D val="0"/>
            <c:spPr>
              <a:pattFill prst="dkUp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  <a:sp3d/>
            </c:spPr>
          </c:dPt>
          <c:cat>
            <c:strRef>
              <c:f>TOF!$J$2:$J$5</c:f>
              <c:strCache>
                <c:ptCount val="4"/>
                <c:pt idx="0">
                  <c:v>SBA-15</c:v>
                </c:pt>
                <c:pt idx="1">
                  <c:v>Fe3O4@nSiO2(toluene)</c:v>
                </c:pt>
                <c:pt idx="2">
                  <c:v>Fe3O4@nSiO2@mSiO2(toluene)</c:v>
                </c:pt>
                <c:pt idx="3">
                  <c:v>Fe3O4@nSiO2@mSiO2(HSPG)</c:v>
                </c:pt>
              </c:strCache>
            </c:strRef>
          </c:cat>
          <c:val>
            <c:numRef>
              <c:f>TOF!$P$2:$P$5</c:f>
              <c:numCache>
                <c:formatCode>General</c:formatCode>
                <c:ptCount val="4"/>
                <c:pt idx="0">
                  <c:v>23.30777777777778</c:v>
                </c:pt>
                <c:pt idx="1">
                  <c:v>2.0640000000000001</c:v>
                </c:pt>
                <c:pt idx="2">
                  <c:v>14.481999999999999</c:v>
                </c:pt>
                <c:pt idx="3">
                  <c:v>29.047999999999998</c:v>
                </c:pt>
              </c:numCache>
            </c:numRef>
          </c:val>
          <c:shape val="cylinder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50536"/>
        <c:axId val="334253280"/>
        <c:axId val="0"/>
      </c:bar3DChart>
      <c:catAx>
        <c:axId val="33425053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one"/>
        <c:spPr>
          <a:noFill/>
          <a:ln>
            <a:solidFill>
              <a:schemeClr val="tx1"/>
            </a:solidFill>
          </a:ln>
          <a:effectLst/>
        </c:spPr>
        <c:txPr>
          <a:bodyPr rot="5400000"/>
          <a:lstStyle/>
          <a:p>
            <a:pPr>
              <a:defRPr sz="1000"/>
            </a:pPr>
            <a:endParaRPr lang="en-US"/>
          </a:p>
        </c:txPr>
        <c:crossAx val="334253280"/>
        <c:crosses val="autoZero"/>
        <c:auto val="1"/>
        <c:lblAlgn val="ctr"/>
        <c:lblOffset val="100"/>
        <c:tickLblSkip val="1"/>
        <c:noMultiLvlLbl val="0"/>
      </c:catAx>
      <c:valAx>
        <c:axId val="334253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altLang="zh-CN" sz="1400" b="0"/>
                  <a:t>Activity</a:t>
                </a:r>
                <a:r>
                  <a:rPr lang="en-US" altLang="zh-CN" sz="1400" b="0" baseline="0"/>
                  <a:t> / mmol.h</a:t>
                </a:r>
                <a:r>
                  <a:rPr lang="en-US" altLang="zh-CN" sz="1400" b="0" baseline="30000"/>
                  <a:t>-1</a:t>
                </a:r>
                <a:r>
                  <a:rPr lang="en-US" altLang="zh-CN" sz="1400" b="0" baseline="0"/>
                  <a:t>.g</a:t>
                </a:r>
                <a:r>
                  <a:rPr lang="en-US" altLang="zh-CN" sz="1400" b="0" baseline="30000"/>
                  <a:t>-1</a:t>
                </a:r>
                <a:endParaRPr lang="zh-CN" sz="1400" b="0" baseline="30000"/>
              </a:p>
            </c:rich>
          </c:tx>
          <c:layout>
            <c:manualLayout>
              <c:xMode val="edge"/>
              <c:yMode val="edge"/>
              <c:x val="1.7084246887668754E-3"/>
              <c:y val="0.154404861111111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50536"/>
        <c:crosses val="autoZero"/>
        <c:crossBetween val="between"/>
        <c:majorUnit val="10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sideWall>
    <c:back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backWall>
    <c:plotArea>
      <c:layout>
        <c:manualLayout>
          <c:layoutTarget val="inner"/>
          <c:xMode val="edge"/>
          <c:yMode val="edge"/>
          <c:x val="0.22408774851872584"/>
          <c:y val="4.6253180924667715E-2"/>
          <c:w val="0.75965726159230107"/>
          <c:h val="0.7532563937513719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00CC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4"/>
            <c:invertIfNegative val="0"/>
            <c:bubble3D val="0"/>
            <c:spPr>
              <a:pattFill prst="dkUp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  <a:sp3d/>
            </c:spPr>
          </c:dPt>
          <c:cat>
            <c:strRef>
              <c:f>TOF!$J$3:$J$5</c:f>
              <c:strCache>
                <c:ptCount val="3"/>
                <c:pt idx="0">
                  <c:v>Fe3O4@nSiO2(toluene)</c:v>
                </c:pt>
                <c:pt idx="1">
                  <c:v>Fe3O4@nSiO2@mSiO2(toluene)</c:v>
                </c:pt>
                <c:pt idx="2">
                  <c:v>Fe3O4@nSiO2@mSiO2(HSPG)</c:v>
                </c:pt>
              </c:strCache>
            </c:strRef>
          </c:cat>
          <c:val>
            <c:numRef>
              <c:f>TOF!$Q$3:$Q$5</c:f>
              <c:numCache>
                <c:formatCode>General</c:formatCode>
                <c:ptCount val="3"/>
                <c:pt idx="0">
                  <c:v>132.09599999999998</c:v>
                </c:pt>
                <c:pt idx="1">
                  <c:v>173.89268292682925</c:v>
                </c:pt>
                <c:pt idx="2">
                  <c:v>68.785732785732776</c:v>
                </c:pt>
              </c:numCache>
            </c:numRef>
          </c:val>
          <c:shape val="cylinder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49360"/>
        <c:axId val="334254064"/>
        <c:axId val="0"/>
      </c:bar3DChart>
      <c:catAx>
        <c:axId val="33424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Catalyst</a:t>
                </a:r>
              </a:p>
            </c:rich>
          </c:tx>
          <c:layout>
            <c:manualLayout>
              <c:xMode val="edge"/>
              <c:yMode val="edge"/>
              <c:x val="0.46881876354485946"/>
              <c:y val="0.92424353290045536"/>
            </c:manualLayout>
          </c:layout>
          <c:overlay val="0"/>
        </c:title>
        <c:numFmt formatCode="@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  <a:effectLst/>
        </c:spPr>
        <c:txPr>
          <a:bodyPr rot="0"/>
          <a:lstStyle/>
          <a:p>
            <a:pPr>
              <a:defRPr sz="1000"/>
            </a:pPr>
            <a:endParaRPr lang="en-US"/>
          </a:p>
        </c:txPr>
        <c:crossAx val="334254064"/>
        <c:crosses val="autoZero"/>
        <c:auto val="1"/>
        <c:lblAlgn val="ctr"/>
        <c:lblOffset val="100"/>
        <c:tickLblSkip val="1"/>
        <c:noMultiLvlLbl val="0"/>
      </c:catAx>
      <c:valAx>
        <c:axId val="33425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TOF / h</a:t>
                </a:r>
                <a:r>
                  <a:rPr lang="en-US" sz="1400" b="0" baseline="30000"/>
                  <a:t>-1</a:t>
                </a:r>
                <a:r>
                  <a:rPr lang="en-US" sz="1400" b="0"/>
                  <a:t> </a:t>
                </a:r>
                <a:endParaRPr lang="zh-CN" sz="1400" b="0"/>
              </a:p>
            </c:rich>
          </c:tx>
          <c:layout>
            <c:manualLayout>
              <c:xMode val="edge"/>
              <c:yMode val="edge"/>
              <c:x val="1.9337625194685702E-2"/>
              <c:y val="0.3175647134136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49360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tx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sideWall>
    <c:backWall>
      <c:thickness val="0"/>
      <c:spPr>
        <a:noFill/>
        <a:ln w="15875">
          <a:solidFill>
            <a:schemeClr val="tx1"/>
          </a:solidFill>
        </a:ln>
        <a:effectLst/>
        <a:sp3d contourW="15875">
          <a:contourClr>
            <a:schemeClr val="accent1"/>
          </a:contourClr>
        </a:sp3d>
      </c:spPr>
    </c:backWall>
    <c:plotArea>
      <c:layout>
        <c:manualLayout>
          <c:layoutTarget val="inner"/>
          <c:xMode val="edge"/>
          <c:yMode val="edge"/>
          <c:x val="0.22408774851872584"/>
          <c:y val="4.6253180924667715E-2"/>
          <c:w val="0.75965726159230107"/>
          <c:h val="0.7532563937513719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0000CC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  <a:sp3d/>
            </c:spPr>
          </c:dPt>
          <c:dPt>
            <c:idx val="4"/>
            <c:invertIfNegative val="0"/>
            <c:bubble3D val="0"/>
            <c:spPr>
              <a:pattFill prst="dkUpDiag">
                <a:fgClr>
                  <a:srgbClr val="0000CC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  <a:sp3d/>
            </c:spPr>
          </c:dPt>
          <c:cat>
            <c:strRef>
              <c:f>TOF!$J$2:$J$5</c:f>
              <c:strCache>
                <c:ptCount val="4"/>
                <c:pt idx="0">
                  <c:v>SBA-15</c:v>
                </c:pt>
                <c:pt idx="1">
                  <c:v>Fe3O4@nSiO2(toluene)</c:v>
                </c:pt>
                <c:pt idx="2">
                  <c:v>Fe3O4@nSiO2@mSiO2(toluene)</c:v>
                </c:pt>
                <c:pt idx="3">
                  <c:v>Fe3O4@nSiO2@mSiO2(HSPG)</c:v>
                </c:pt>
              </c:strCache>
            </c:strRef>
          </c:cat>
          <c:val>
            <c:numRef>
              <c:f>TOF!$O$2:$O$5</c:f>
              <c:numCache>
                <c:formatCode>General</c:formatCode>
                <c:ptCount val="4"/>
                <c:pt idx="0">
                  <c:v>99.570822743308753</c:v>
                </c:pt>
                <c:pt idx="1">
                  <c:v>21.07723592504788</c:v>
                </c:pt>
                <c:pt idx="2">
                  <c:v>90.779259558027107</c:v>
                </c:pt>
                <c:pt idx="3">
                  <c:v>56.376088620753173</c:v>
                </c:pt>
              </c:numCache>
            </c:numRef>
          </c:val>
          <c:shape val="cylinder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254848"/>
        <c:axId val="334252496"/>
        <c:axId val="0"/>
      </c:bar3DChart>
      <c:catAx>
        <c:axId val="334254848"/>
        <c:scaling>
          <c:orientation val="minMax"/>
        </c:scaling>
        <c:delete val="1"/>
        <c:axPos val="b"/>
        <c:numFmt formatCode="@" sourceLinked="0"/>
        <c:majorTickMark val="out"/>
        <c:minorTickMark val="none"/>
        <c:tickLblPos val="low"/>
        <c:crossAx val="334252496"/>
        <c:crosses val="autoZero"/>
        <c:auto val="1"/>
        <c:lblAlgn val="ctr"/>
        <c:lblOffset val="100"/>
        <c:tickLblSkip val="1"/>
        <c:noMultiLvlLbl val="0"/>
      </c:catAx>
      <c:valAx>
        <c:axId val="334252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TOF / h</a:t>
                </a:r>
                <a:r>
                  <a:rPr lang="en-US" sz="1400" b="0" baseline="30000"/>
                  <a:t>-1</a:t>
                </a:r>
                <a:r>
                  <a:rPr lang="en-US" sz="1400" b="0"/>
                  <a:t> </a:t>
                </a:r>
                <a:endParaRPr lang="zh-CN" sz="1400" b="0"/>
              </a:p>
            </c:rich>
          </c:tx>
          <c:layout>
            <c:manualLayout>
              <c:xMode val="edge"/>
              <c:yMode val="edge"/>
              <c:x val="1.9337625194685702E-2"/>
              <c:y val="0.3175647134136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3425484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'cycled reactions'!$C$1</c:f>
              <c:strCache>
                <c:ptCount val="1"/>
                <c:pt idx="0">
                  <c:v>conversion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'cycled reactions'!$C$2:$C$4</c:f>
              <c:numCache>
                <c:formatCode>0</c:formatCode>
                <c:ptCount val="3"/>
                <c:pt idx="0">
                  <c:v>92.352542267132947</c:v>
                </c:pt>
                <c:pt idx="1">
                  <c:v>51.429721861302191</c:v>
                </c:pt>
                <c:pt idx="2">
                  <c:v>25.739474339279599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gapDepth val="198"/>
        <c:shape val="box"/>
        <c:axId val="333819784"/>
        <c:axId val="333825272"/>
        <c:axId val="0"/>
      </c:bar3DChart>
      <c:catAx>
        <c:axId val="333819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Run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825272"/>
        <c:crosses val="autoZero"/>
        <c:auto val="1"/>
        <c:lblAlgn val="ctr"/>
        <c:lblOffset val="100"/>
        <c:noMultiLvlLbl val="0"/>
      </c:catAx>
      <c:valAx>
        <c:axId val="33382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Conversion (%)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5.1195100612423446E-2"/>
              <c:y val="0.332769393409157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81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509866</xdr:colOff>
      <xdr:row>23</xdr:row>
      <xdr:rowOff>24933</xdr:rowOff>
    </xdr:from>
    <xdr:to>
      <xdr:col>21</xdr:col>
      <xdr:colOff>84131</xdr:colOff>
      <xdr:row>38</xdr:row>
      <xdr:rowOff>47433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680757</xdr:colOff>
      <xdr:row>53</xdr:row>
      <xdr:rowOff>60233</xdr:rowOff>
    </xdr:from>
    <xdr:to>
      <xdr:col>26</xdr:col>
      <xdr:colOff>365592</xdr:colOff>
      <xdr:row>78</xdr:row>
      <xdr:rowOff>184897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42</xdr:row>
      <xdr:rowOff>0</xdr:rowOff>
    </xdr:from>
    <xdr:to>
      <xdr:col>20</xdr:col>
      <xdr:colOff>179383</xdr:colOff>
      <xdr:row>57</xdr:row>
      <xdr:rowOff>22500</xdr:rowOff>
    </xdr:to>
    <xdr:graphicFrame macro="">
      <xdr:nvGraphicFramePr>
        <xdr:cNvPr id="5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952500</xdr:colOff>
      <xdr:row>4</xdr:row>
      <xdr:rowOff>123265</xdr:rowOff>
    </xdr:from>
    <xdr:to>
      <xdr:col>21</xdr:col>
      <xdr:colOff>526765</xdr:colOff>
      <xdr:row>19</xdr:row>
      <xdr:rowOff>145765</xdr:rowOff>
    </xdr:to>
    <xdr:graphicFrame macro="">
      <xdr:nvGraphicFramePr>
        <xdr:cNvPr id="6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12</xdr:row>
      <xdr:rowOff>0</xdr:rowOff>
    </xdr:from>
    <xdr:to>
      <xdr:col>6</xdr:col>
      <xdr:colOff>259505</xdr:colOff>
      <xdr:row>27</xdr:row>
      <xdr:rowOff>22500</xdr:rowOff>
    </xdr:to>
    <xdr:graphicFrame macro="">
      <xdr:nvGraphicFramePr>
        <xdr:cNvPr id="11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1348153</xdr:colOff>
      <xdr:row>11</xdr:row>
      <xdr:rowOff>117231</xdr:rowOff>
    </xdr:from>
    <xdr:to>
      <xdr:col>11</xdr:col>
      <xdr:colOff>924267</xdr:colOff>
      <xdr:row>26</xdr:row>
      <xdr:rowOff>139731</xdr:rowOff>
    </xdr:to>
    <xdr:graphicFrame macro="">
      <xdr:nvGraphicFramePr>
        <xdr:cNvPr id="3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5</xdr:col>
      <xdr:colOff>309852</xdr:colOff>
      <xdr:row>44</xdr:row>
      <xdr:rowOff>22500</xdr:rowOff>
    </xdr:to>
    <xdr:graphicFrame macro="">
      <xdr:nvGraphicFramePr>
        <xdr:cNvPr id="4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112059</xdr:colOff>
      <xdr:row>11</xdr:row>
      <xdr:rowOff>156882</xdr:rowOff>
    </xdr:from>
    <xdr:to>
      <xdr:col>15</xdr:col>
      <xdr:colOff>575592</xdr:colOff>
      <xdr:row>26</xdr:row>
      <xdr:rowOff>179382</xdr:rowOff>
    </xdr:to>
    <xdr:graphicFrame macro="">
      <xdr:nvGraphicFramePr>
        <xdr:cNvPr id="5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123825</xdr:rowOff>
    </xdr:from>
    <xdr:to>
      <xdr:col>12</xdr:col>
      <xdr:colOff>142875</xdr:colOff>
      <xdr:row>16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85" zoomScaleNormal="85" workbookViewId="0">
      <selection activeCell="W12" sqref="W12"/>
    </sheetView>
  </sheetViews>
  <sheetFormatPr defaultColWidth="9" defaultRowHeight="15"/>
  <cols>
    <col min="1" max="1" width="19" style="1" customWidth="1"/>
    <col min="2" max="2" width="10.140625" style="1" customWidth="1"/>
    <col min="3" max="3" width="8" style="5" customWidth="1"/>
    <col min="4" max="4" width="7.42578125" style="1" customWidth="1"/>
    <col min="5" max="5" width="11.5703125" style="1" customWidth="1"/>
    <col min="6" max="6" width="9.42578125" style="1" customWidth="1"/>
    <col min="7" max="8" width="10" style="1" customWidth="1"/>
    <col min="9" max="9" width="10" style="15" customWidth="1"/>
    <col min="10" max="10" width="11.28515625" style="1" customWidth="1"/>
    <col min="11" max="11" width="14.140625" style="2" customWidth="1"/>
    <col min="12" max="13" width="9.140625" style="1" customWidth="1"/>
    <col min="14" max="14" width="14.140625" style="12" customWidth="1"/>
    <col min="15" max="15" width="12.42578125" style="1" customWidth="1"/>
    <col min="16" max="16" width="9.42578125" style="1" customWidth="1"/>
    <col min="17" max="17" width="16.42578125" style="1" customWidth="1"/>
    <col min="18" max="18" width="22.42578125" style="1" customWidth="1"/>
    <col min="19" max="16384" width="9" style="1"/>
  </cols>
  <sheetData>
    <row r="1" spans="1:18" s="7" customFormat="1" ht="54" customHeight="1">
      <c r="B1" s="7" t="s">
        <v>9</v>
      </c>
      <c r="C1" s="8" t="s">
        <v>0</v>
      </c>
      <c r="D1" s="7" t="s">
        <v>1</v>
      </c>
      <c r="E1" s="7" t="s">
        <v>2</v>
      </c>
      <c r="F1" s="7" t="s">
        <v>7</v>
      </c>
      <c r="G1" s="7" t="s">
        <v>3</v>
      </c>
      <c r="H1" s="7" t="s">
        <v>17</v>
      </c>
      <c r="I1" s="14" t="s">
        <v>21</v>
      </c>
      <c r="J1" s="7" t="s">
        <v>4</v>
      </c>
      <c r="K1" s="9" t="s">
        <v>5</v>
      </c>
      <c r="L1" s="9" t="s">
        <v>6</v>
      </c>
      <c r="M1" s="9"/>
      <c r="N1" s="11" t="s">
        <v>20</v>
      </c>
      <c r="O1" s="7" t="s">
        <v>8</v>
      </c>
      <c r="P1" s="7" t="s">
        <v>23</v>
      </c>
      <c r="Q1" s="7" t="s">
        <v>22</v>
      </c>
      <c r="R1" s="7" t="s">
        <v>10</v>
      </c>
    </row>
    <row r="2" spans="1:18">
      <c r="A2" s="1" t="s">
        <v>39</v>
      </c>
      <c r="B2" s="1">
        <v>0</v>
      </c>
      <c r="C2" s="5">
        <v>0</v>
      </c>
      <c r="D2" s="1">
        <v>10</v>
      </c>
      <c r="E2" s="4">
        <f>C2*10/100</f>
        <v>0</v>
      </c>
      <c r="F2" s="1">
        <v>1.4481999999999999</v>
      </c>
      <c r="G2" s="1">
        <v>0.1066</v>
      </c>
      <c r="H2" s="1">
        <v>374.4</v>
      </c>
      <c r="I2" s="15">
        <v>0.16372694975469357</v>
      </c>
      <c r="J2" s="1">
        <v>0.25</v>
      </c>
      <c r="K2" s="3">
        <f>J2*G2/100</f>
        <v>2.6650000000000003E-4</v>
      </c>
      <c r="L2" s="1">
        <f>K2*1000/32</f>
        <v>8.3281250000000005E-3</v>
      </c>
      <c r="N2" s="12">
        <f>L2*6.02*10^20/(G2*H2*(10^(9))^2)</f>
        <v>0.12561765491452992</v>
      </c>
      <c r="O2" s="1">
        <f>F2/G2</f>
        <v>13.585365853658535</v>
      </c>
      <c r="P2" s="1">
        <f>F2/(L2)</f>
        <v>173.89268292682925</v>
      </c>
      <c r="Q2" s="16">
        <f>F2/(I2*G2)</f>
        <v>82.9757463509399</v>
      </c>
      <c r="R2" s="4">
        <v>0</v>
      </c>
    </row>
    <row r="3" spans="1:18">
      <c r="B3" s="1">
        <v>1</v>
      </c>
      <c r="C3" s="5">
        <v>20.15587</v>
      </c>
      <c r="E3" s="4">
        <f t="shared" ref="E3:E8" si="0">C3*10/100</f>
        <v>2.015587</v>
      </c>
      <c r="K3" s="3"/>
      <c r="Q3" s="16"/>
      <c r="R3" s="4">
        <v>1.7060075776373453</v>
      </c>
    </row>
    <row r="4" spans="1:18">
      <c r="B4" s="1">
        <v>2</v>
      </c>
      <c r="C4" s="5">
        <v>31.809930000000001</v>
      </c>
      <c r="E4" s="4">
        <f t="shared" si="0"/>
        <v>3.1809930000000004</v>
      </c>
      <c r="K4" s="3"/>
      <c r="Q4" s="16"/>
      <c r="R4" s="4">
        <v>2.7660480876896427</v>
      </c>
    </row>
    <row r="5" spans="1:18">
      <c r="B5" s="1">
        <v>3</v>
      </c>
      <c r="C5" s="5">
        <v>39.659140000000001</v>
      </c>
      <c r="E5" s="4">
        <f t="shared" si="0"/>
        <v>3.9659140000000002</v>
      </c>
      <c r="F5" s="10"/>
      <c r="G5" s="10"/>
      <c r="K5" s="3"/>
      <c r="Q5" s="16"/>
      <c r="R5" s="4">
        <v>3.7590294254422032</v>
      </c>
    </row>
    <row r="6" spans="1:18">
      <c r="B6" s="1">
        <v>4</v>
      </c>
      <c r="C6" s="5">
        <v>44.753947602744994</v>
      </c>
      <c r="E6" s="4">
        <f t="shared" si="0"/>
        <v>4.4753947602744999</v>
      </c>
      <c r="F6" s="10"/>
      <c r="G6" s="10"/>
      <c r="Q6" s="16"/>
      <c r="R6" s="4">
        <v>5.2838609074488145</v>
      </c>
    </row>
    <row r="7" spans="1:18">
      <c r="B7" s="1">
        <v>5</v>
      </c>
      <c r="C7" s="5">
        <v>47.588783329190406</v>
      </c>
      <c r="E7" s="4">
        <f t="shared" si="0"/>
        <v>4.7588783329190401</v>
      </c>
      <c r="F7" s="10"/>
      <c r="G7" s="10"/>
      <c r="Q7" s="16"/>
      <c r="R7" s="4">
        <v>3.5677869162259093</v>
      </c>
    </row>
    <row r="8" spans="1:18">
      <c r="B8" s="1">
        <v>6</v>
      </c>
      <c r="C8" s="5">
        <v>49.916798546017191</v>
      </c>
      <c r="E8" s="4">
        <f t="shared" si="0"/>
        <v>4.9916798546017187</v>
      </c>
      <c r="Q8" s="16"/>
      <c r="R8" s="4">
        <v>3.5467780164390073</v>
      </c>
    </row>
    <row r="9" spans="1:18">
      <c r="E9" s="4"/>
      <c r="K9" s="3"/>
      <c r="Q9" s="16"/>
    </row>
    <row r="10" spans="1:18">
      <c r="A10" s="1" t="s">
        <v>41</v>
      </c>
      <c r="B10" s="1">
        <v>0</v>
      </c>
      <c r="C10" s="5">
        <v>0</v>
      </c>
      <c r="D10" s="1">
        <v>10</v>
      </c>
      <c r="E10" s="4">
        <f>C10*10/100</f>
        <v>0</v>
      </c>
      <c r="F10" s="1">
        <v>3.5781000000000001</v>
      </c>
      <c r="G10" s="1">
        <v>0.10009999999999999</v>
      </c>
      <c r="H10" s="1">
        <v>323.89999999999998</v>
      </c>
      <c r="I10" s="15">
        <v>0.2724750465234318</v>
      </c>
      <c r="J10" s="1">
        <v>1.35</v>
      </c>
      <c r="K10" s="3">
        <f>J10*G10/100</f>
        <v>1.3513500000000001E-3</v>
      </c>
      <c r="L10" s="1">
        <f>K10*1000/32</f>
        <v>4.2229687500000002E-2</v>
      </c>
      <c r="N10" s="12">
        <f>L10*6.02*10^20/(G10*H10*(10^(9))^2)</f>
        <v>0.78409617165791923</v>
      </c>
      <c r="O10" s="1">
        <f>F10/G10</f>
        <v>35.745254745254748</v>
      </c>
      <c r="P10" s="1">
        <f>F10/(L10)</f>
        <v>84.729492729492733</v>
      </c>
      <c r="Q10" s="16">
        <f>F10/(I10*G10)</f>
        <v>131.18725990264505</v>
      </c>
      <c r="R10" s="4">
        <v>0</v>
      </c>
    </row>
    <row r="11" spans="1:18">
      <c r="B11" s="1">
        <v>1</v>
      </c>
      <c r="C11" s="5">
        <v>47.138731321976699</v>
      </c>
      <c r="E11" s="4">
        <f t="shared" ref="E11:E16" si="1">C11*10/100</f>
        <v>4.7138731321976701</v>
      </c>
      <c r="F11"/>
      <c r="G11"/>
      <c r="K11" s="3"/>
      <c r="Q11" s="16"/>
      <c r="R11" s="4">
        <v>3.976297674045036</v>
      </c>
    </row>
    <row r="12" spans="1:18">
      <c r="B12" s="1">
        <v>2</v>
      </c>
      <c r="C12" s="5">
        <v>65.88375990193596</v>
      </c>
      <c r="E12" s="4">
        <f t="shared" si="1"/>
        <v>6.5883759901935957</v>
      </c>
      <c r="K12" s="3"/>
      <c r="Q12" s="16"/>
      <c r="R12" s="4">
        <v>5.4445173156144406</v>
      </c>
    </row>
    <row r="13" spans="1:18">
      <c r="B13" s="1">
        <v>3</v>
      </c>
      <c r="C13" s="5">
        <v>75.923478088962554</v>
      </c>
      <c r="E13" s="4">
        <f t="shared" si="1"/>
        <v>7.592347808896255</v>
      </c>
      <c r="K13" s="3"/>
      <c r="Q13" s="16"/>
      <c r="R13" s="4">
        <v>6.3132833195596962</v>
      </c>
    </row>
    <row r="14" spans="1:18">
      <c r="B14" s="1">
        <v>4</v>
      </c>
      <c r="C14" s="5">
        <v>80.777791778376397</v>
      </c>
      <c r="E14" s="4">
        <f t="shared" si="1"/>
        <v>8.0777791778376393</v>
      </c>
      <c r="Q14" s="16"/>
      <c r="R14" s="4">
        <v>7.1086678245819428</v>
      </c>
    </row>
    <row r="15" spans="1:18">
      <c r="B15" s="1">
        <v>5</v>
      </c>
      <c r="C15" s="5">
        <v>84.093557899663253</v>
      </c>
      <c r="E15" s="4">
        <f t="shared" si="1"/>
        <v>8.4093557899663249</v>
      </c>
      <c r="Q15" s="16"/>
      <c r="R15" s="4">
        <v>7.6605206146324587</v>
      </c>
    </row>
    <row r="16" spans="1:18">
      <c r="B16" s="1">
        <v>6</v>
      </c>
      <c r="C16" s="5">
        <v>94.009716008786299</v>
      </c>
      <c r="E16" s="4">
        <f t="shared" si="1"/>
        <v>9.4009716008786306</v>
      </c>
      <c r="Q16" s="16"/>
      <c r="R16" s="4">
        <v>7.2079295566834336</v>
      </c>
    </row>
    <row r="17" spans="1:18">
      <c r="E17" s="4"/>
      <c r="Q17" s="16"/>
    </row>
    <row r="18" spans="1:18">
      <c r="E18" s="4"/>
      <c r="Q18" s="16"/>
    </row>
    <row r="19" spans="1:18">
      <c r="A19" s="1" t="s">
        <v>11</v>
      </c>
      <c r="B19" s="1">
        <v>0</v>
      </c>
      <c r="C19" s="5">
        <v>0</v>
      </c>
      <c r="D19" s="1">
        <v>10</v>
      </c>
      <c r="E19" s="4">
        <f t="shared" ref="E19:E25" si="2">C19*10/100</f>
        <v>0</v>
      </c>
      <c r="F19" s="1">
        <v>2.0977000000000001</v>
      </c>
      <c r="G19" s="1">
        <v>0.09</v>
      </c>
      <c r="H19" s="1">
        <v>742</v>
      </c>
      <c r="I19" s="15">
        <v>0.39335137878531651</v>
      </c>
      <c r="J19" s="13">
        <v>0.95</v>
      </c>
      <c r="K19" s="3">
        <f>J19*G19/100</f>
        <v>8.5499999999999997E-4</v>
      </c>
      <c r="L19" s="1">
        <f>K19*1000/32</f>
        <v>2.6718749999999999E-2</v>
      </c>
      <c r="N19" s="12">
        <f>L19*6.02*10^20/(G19*H19*(10^(9))^2)</f>
        <v>0.24086084905660374</v>
      </c>
      <c r="O19" s="1">
        <f>F19/G19</f>
        <v>23.30777777777778</v>
      </c>
      <c r="P19" s="1">
        <f>F19/(L19)</f>
        <v>78.510409356725148</v>
      </c>
      <c r="Q19" s="16">
        <f>F19/(I19*G19)</f>
        <v>59.254343660248637</v>
      </c>
      <c r="R19" s="4">
        <v>0</v>
      </c>
    </row>
    <row r="20" spans="1:18">
      <c r="B20" s="1">
        <v>1</v>
      </c>
      <c r="C20" s="5">
        <v>29.738712692802935</v>
      </c>
      <c r="E20" s="4">
        <f t="shared" si="2"/>
        <v>2.9738712692802935</v>
      </c>
      <c r="K20" s="3"/>
      <c r="Q20" s="16"/>
      <c r="R20" s="4">
        <v>1.491247909897579</v>
      </c>
    </row>
    <row r="21" spans="1:18">
      <c r="B21" s="1">
        <v>2</v>
      </c>
      <c r="C21" s="5">
        <v>46.485320866467291</v>
      </c>
      <c r="E21" s="4">
        <f t="shared" si="2"/>
        <v>4.6485320866467292</v>
      </c>
      <c r="K21" s="3"/>
      <c r="Q21" s="16"/>
      <c r="R21" s="4">
        <v>2.3856327561295951</v>
      </c>
    </row>
    <row r="22" spans="1:18">
      <c r="B22" s="1">
        <v>3</v>
      </c>
      <c r="C22" s="5">
        <v>56.99045068967034</v>
      </c>
      <c r="E22" s="4">
        <f t="shared" si="2"/>
        <v>5.6990450689670347</v>
      </c>
      <c r="K22" s="3"/>
      <c r="Q22" s="16"/>
      <c r="R22" s="4">
        <v>2.8738087950478564</v>
      </c>
    </row>
    <row r="23" spans="1:18">
      <c r="B23" s="1">
        <v>4</v>
      </c>
      <c r="C23" s="5">
        <v>68.92192331281224</v>
      </c>
      <c r="E23" s="4">
        <f t="shared" si="2"/>
        <v>6.8921923312812234</v>
      </c>
      <c r="K23" s="3"/>
      <c r="Q23" s="16"/>
      <c r="R23" s="4">
        <v>3.1865502328002746</v>
      </c>
    </row>
    <row r="24" spans="1:18">
      <c r="B24" s="1">
        <v>5</v>
      </c>
      <c r="C24" s="5">
        <v>71.610919610261021</v>
      </c>
      <c r="E24" s="4">
        <f t="shared" si="2"/>
        <v>7.1610919610261021</v>
      </c>
      <c r="K24" s="3"/>
      <c r="Q24" s="16"/>
      <c r="R24" s="4">
        <v>3.7862960612180094</v>
      </c>
    </row>
    <row r="25" spans="1:18">
      <c r="B25" s="1">
        <v>6</v>
      </c>
      <c r="C25" s="5">
        <v>76.8918721005587</v>
      </c>
      <c r="E25" s="4">
        <f t="shared" si="2"/>
        <v>7.68918721005587</v>
      </c>
      <c r="K25" s="3"/>
      <c r="Q25" s="16"/>
      <c r="R25" s="4">
        <v>4.1039198795555363</v>
      </c>
    </row>
    <row r="26" spans="1:18">
      <c r="E26" s="4"/>
      <c r="K26" s="3"/>
      <c r="Q26" s="16"/>
    </row>
    <row r="27" spans="1:18">
      <c r="A27" s="1" t="s">
        <v>43</v>
      </c>
      <c r="B27" s="1">
        <v>0</v>
      </c>
      <c r="C27" s="5">
        <v>0</v>
      </c>
      <c r="D27" s="1">
        <v>10</v>
      </c>
      <c r="E27" s="4">
        <f>C27*10/100</f>
        <v>0</v>
      </c>
      <c r="F27" s="1">
        <v>0.25740000000000002</v>
      </c>
      <c r="G27" s="1">
        <v>0.1032</v>
      </c>
      <c r="H27" s="1">
        <v>53.7</v>
      </c>
      <c r="I27" s="15">
        <v>0.19259008627981561</v>
      </c>
      <c r="J27" s="1">
        <v>0.55000000000000004</v>
      </c>
      <c r="K27" s="3">
        <f>J27*G27/100</f>
        <v>5.6760000000000003E-4</v>
      </c>
      <c r="L27" s="1">
        <f>K27*1000/32</f>
        <v>1.77375E-2</v>
      </c>
      <c r="N27" s="12">
        <f>L27*6.02*10^20/(G27*H27*(10^(9))^2)</f>
        <v>1.9267923649906886</v>
      </c>
      <c r="O27" s="1">
        <f>F27/G27</f>
        <v>2.4941860465116279</v>
      </c>
      <c r="P27" s="1">
        <f>F27/(L27)</f>
        <v>14.511627906976745</v>
      </c>
      <c r="Q27" s="16">
        <f>F27/(I27*G27)</f>
        <v>12.950749930543186</v>
      </c>
      <c r="R27" s="4">
        <v>0</v>
      </c>
    </row>
    <row r="28" spans="1:18">
      <c r="B28" s="1">
        <v>1</v>
      </c>
      <c r="C28" s="5">
        <v>4.0127737047309875</v>
      </c>
      <c r="E28" s="4">
        <f t="shared" ref="E28:E41" si="3">C28*10/100</f>
        <v>0.4012773704730988</v>
      </c>
      <c r="K28" s="3"/>
      <c r="Q28" s="16"/>
      <c r="R28" s="4">
        <v>0.15013685148069622</v>
      </c>
    </row>
    <row r="29" spans="1:18">
      <c r="B29" s="1">
        <v>2</v>
      </c>
      <c r="C29" s="5">
        <v>5.9958511381423607</v>
      </c>
      <c r="E29" s="4">
        <f t="shared" si="3"/>
        <v>0.59958511381423607</v>
      </c>
      <c r="K29" s="3"/>
      <c r="Q29" s="16"/>
      <c r="R29" s="4">
        <v>0.27559815311033053</v>
      </c>
    </row>
    <row r="30" spans="1:18">
      <c r="B30" s="1">
        <v>3</v>
      </c>
      <c r="C30" s="5">
        <v>6.6781605125307619</v>
      </c>
      <c r="E30" s="4">
        <f t="shared" si="3"/>
        <v>0.66781605125307619</v>
      </c>
      <c r="K30" s="3"/>
      <c r="Q30" s="16"/>
      <c r="R30" s="4">
        <v>0.33765598474742475</v>
      </c>
    </row>
    <row r="31" spans="1:18">
      <c r="B31" s="1">
        <v>4</v>
      </c>
      <c r="C31" s="5">
        <v>7.2089555112319292</v>
      </c>
      <c r="E31" s="4">
        <f t="shared" si="3"/>
        <v>0.72089555112319292</v>
      </c>
      <c r="K31" s="3"/>
      <c r="Q31" s="16"/>
      <c r="R31" s="4">
        <v>0.41380175728928636</v>
      </c>
    </row>
    <row r="32" spans="1:18">
      <c r="B32" s="1">
        <v>5</v>
      </c>
      <c r="C32" s="5">
        <v>8.1223631630616531</v>
      </c>
      <c r="E32" s="4">
        <f t="shared" si="3"/>
        <v>0.81223631630616522</v>
      </c>
      <c r="K32" s="3"/>
      <c r="Q32" s="16"/>
      <c r="R32" s="4">
        <v>0.40805776475152683</v>
      </c>
    </row>
    <row r="33" spans="1:18">
      <c r="B33" s="1">
        <v>6</v>
      </c>
      <c r="C33" s="5">
        <v>8.6309611315047654</v>
      </c>
      <c r="E33" s="4">
        <f t="shared" si="3"/>
        <v>0.86309611315047652</v>
      </c>
      <c r="K33" s="3"/>
      <c r="Q33" s="16"/>
      <c r="R33" s="4">
        <v>0.43566033142989824</v>
      </c>
    </row>
    <row r="34" spans="1:18">
      <c r="E34" s="4"/>
      <c r="K34" s="3"/>
      <c r="Q34" s="16"/>
      <c r="R34" s="4"/>
    </row>
    <row r="35" spans="1:18">
      <c r="A35" s="1" t="s">
        <v>42</v>
      </c>
      <c r="B35" s="1">
        <v>0</v>
      </c>
      <c r="C35" s="5">
        <v>0</v>
      </c>
      <c r="D35" s="1">
        <v>10</v>
      </c>
      <c r="E35" s="4">
        <f t="shared" si="3"/>
        <v>0</v>
      </c>
      <c r="F35" s="1">
        <v>0.2064</v>
      </c>
      <c r="G35" s="1">
        <v>0.1</v>
      </c>
      <c r="H35" s="1">
        <v>75.8</v>
      </c>
      <c r="I35" s="15">
        <v>0.11832177296565917</v>
      </c>
      <c r="J35" s="1">
        <v>0.05</v>
      </c>
      <c r="K35" s="3">
        <f>J35*G35/100</f>
        <v>5.0000000000000009E-5</v>
      </c>
      <c r="L35" s="1">
        <f>K35*1000/32</f>
        <v>1.5625000000000003E-3</v>
      </c>
      <c r="N35" s="12">
        <f>L35*6.02*10^20/(G35*H35*(10^(9))^2)</f>
        <v>0.12409300791556729</v>
      </c>
      <c r="O35" s="1">
        <f>F35/G35</f>
        <v>2.0640000000000001</v>
      </c>
      <c r="P35" s="1">
        <f>F35/(L35)</f>
        <v>132.09599999999998</v>
      </c>
      <c r="Q35" s="16">
        <f>F35/(I35*G35)</f>
        <v>17.44395767800944</v>
      </c>
      <c r="R35" s="4">
        <v>0</v>
      </c>
    </row>
    <row r="36" spans="1:18">
      <c r="B36" s="1">
        <v>1</v>
      </c>
      <c r="C36" s="5">
        <v>3.5719995031074703</v>
      </c>
      <c r="E36" s="4">
        <f t="shared" si="3"/>
        <v>0.35719995031074703</v>
      </c>
      <c r="R36" s="4">
        <v>0.15359640698844074</v>
      </c>
    </row>
    <row r="37" spans="1:18">
      <c r="B37" s="1">
        <v>2</v>
      </c>
      <c r="C37" s="5">
        <v>4.63921450661815</v>
      </c>
      <c r="E37" s="4">
        <f t="shared" si="3"/>
        <v>0.463921450661815</v>
      </c>
      <c r="R37" s="4">
        <v>0.16261376894034418</v>
      </c>
    </row>
    <row r="38" spans="1:18">
      <c r="B38" s="1">
        <v>3</v>
      </c>
      <c r="C38" s="5">
        <v>5.3501739007613569</v>
      </c>
      <c r="E38" s="4">
        <f t="shared" si="3"/>
        <v>0.53501739007613569</v>
      </c>
      <c r="R38" s="4">
        <v>0.17454711519348012</v>
      </c>
    </row>
    <row r="39" spans="1:18">
      <c r="B39" s="1">
        <v>4</v>
      </c>
      <c r="C39" s="5">
        <v>5.5887832873552812</v>
      </c>
      <c r="E39" s="4">
        <f t="shared" si="3"/>
        <v>0.55887832873552812</v>
      </c>
      <c r="R39" s="4">
        <v>0.22206707352541333</v>
      </c>
    </row>
    <row r="40" spans="1:18">
      <c r="B40" s="1">
        <v>5</v>
      </c>
      <c r="C40" s="5">
        <v>6.0401559345098939</v>
      </c>
      <c r="E40" s="4">
        <f t="shared" si="3"/>
        <v>0.60401559345098943</v>
      </c>
      <c r="R40" s="4">
        <v>0.22318711201027736</v>
      </c>
    </row>
    <row r="41" spans="1:18">
      <c r="B41" s="1">
        <v>6</v>
      </c>
      <c r="C41" s="5">
        <v>5.0810298096571564</v>
      </c>
      <c r="E41" s="4">
        <f t="shared" si="3"/>
        <v>0.5081029809657156</v>
      </c>
      <c r="R41" s="4">
        <v>0.22827021820827301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zoomScale="85" zoomScaleNormal="85" workbookViewId="0">
      <selection activeCell="Q22" sqref="Q22"/>
    </sheetView>
  </sheetViews>
  <sheetFormatPr defaultRowHeight="15"/>
  <cols>
    <col min="1" max="2" width="14.42578125" customWidth="1"/>
    <col min="3" max="3" width="20.140625" customWidth="1"/>
    <col min="4" max="4" width="22.28515625" customWidth="1"/>
    <col min="5" max="5" width="16.28515625" customWidth="1"/>
    <col min="9" max="9" width="9.140625" style="23"/>
    <col min="10" max="10" width="30.7109375" bestFit="1" customWidth="1"/>
    <col min="11" max="11" width="18.85546875" customWidth="1"/>
    <col min="12" max="12" width="20.85546875" bestFit="1" customWidth="1"/>
    <col min="13" max="13" width="17.5703125" customWidth="1"/>
    <col min="16" max="16" width="17.140625" customWidth="1"/>
    <col min="19" max="19" width="12.140625" bestFit="1" customWidth="1"/>
  </cols>
  <sheetData>
    <row r="1" spans="1:19" s="20" customFormat="1" ht="47.25" customHeight="1">
      <c r="B1" s="20" t="s">
        <v>26</v>
      </c>
      <c r="C1" s="20" t="s">
        <v>24</v>
      </c>
      <c r="D1" s="20" t="s">
        <v>25</v>
      </c>
      <c r="E1" s="20" t="s">
        <v>30</v>
      </c>
      <c r="I1" s="22" t="s">
        <v>35</v>
      </c>
      <c r="K1" s="20" t="s">
        <v>31</v>
      </c>
      <c r="L1" s="20" t="s">
        <v>36</v>
      </c>
      <c r="M1" s="20" t="s">
        <v>32</v>
      </c>
      <c r="N1" s="20" t="s">
        <v>33</v>
      </c>
      <c r="O1" s="20" t="s">
        <v>34</v>
      </c>
      <c r="P1" s="20" t="s">
        <v>30</v>
      </c>
      <c r="Q1" s="20" t="s">
        <v>37</v>
      </c>
    </row>
    <row r="2" spans="1:19" s="17" customFormat="1" ht="18" customHeight="1">
      <c r="A2" s="21" t="s">
        <v>27</v>
      </c>
      <c r="B2" s="1">
        <v>94</v>
      </c>
      <c r="C2" s="18">
        <f>Reaction!$P$10</f>
        <v>84.729492729492733</v>
      </c>
      <c r="D2" s="18">
        <f>Reaction!$Q$10</f>
        <v>131.18725990264505</v>
      </c>
      <c r="E2" s="17">
        <f>Reaction!$O$10</f>
        <v>35.745254745254748</v>
      </c>
      <c r="I2" s="22"/>
      <c r="J2" t="s">
        <v>40</v>
      </c>
      <c r="K2">
        <v>2.0977000000000001</v>
      </c>
      <c r="L2" s="1">
        <v>2.6718749999999999E-2</v>
      </c>
      <c r="M2">
        <v>0.23408240622722065</v>
      </c>
      <c r="N2">
        <v>0.09</v>
      </c>
      <c r="O2">
        <f t="shared" ref="O2" si="0">K2/(M2*N2)</f>
        <v>99.570822743308753</v>
      </c>
      <c r="P2">
        <f>K2/N2</f>
        <v>23.30777777777778</v>
      </c>
      <c r="Q2" s="17">
        <f>K2/L2</f>
        <v>78.510409356725148</v>
      </c>
      <c r="R2" s="20"/>
      <c r="S2" s="20"/>
    </row>
    <row r="3" spans="1:19">
      <c r="A3" s="21" t="s">
        <v>18</v>
      </c>
      <c r="B3" s="1">
        <v>49.9</v>
      </c>
      <c r="C3" s="18">
        <f>Reaction!$P$2</f>
        <v>173.89268292682925</v>
      </c>
      <c r="D3" s="19">
        <f>Reaction!$Q$2</f>
        <v>82.9757463509399</v>
      </c>
      <c r="E3">
        <f>Reaction!$O$2</f>
        <v>13.585365853658535</v>
      </c>
      <c r="J3" t="s">
        <v>46</v>
      </c>
      <c r="K3">
        <v>0.2064</v>
      </c>
      <c r="L3" s="1">
        <v>1.5625000000000003E-3</v>
      </c>
      <c r="M3">
        <v>9.7925553774685051E-2</v>
      </c>
      <c r="N3">
        <v>0.1</v>
      </c>
      <c r="O3">
        <f>K3/(M3*N3)</f>
        <v>21.07723592504788</v>
      </c>
      <c r="P3">
        <f>K3/N3</f>
        <v>2.0640000000000001</v>
      </c>
      <c r="Q3" s="17">
        <f>K3/L3</f>
        <v>132.09599999999998</v>
      </c>
      <c r="R3" s="17"/>
      <c r="S3" s="17">
        <f>K4/K3</f>
        <v>7.0164728682170541</v>
      </c>
    </row>
    <row r="4" spans="1:19">
      <c r="A4" s="21" t="s">
        <v>29</v>
      </c>
      <c r="B4" s="1">
        <v>76.900000000000006</v>
      </c>
      <c r="C4" s="18">
        <f>Reaction!$P$19</f>
        <v>78.510409356725148</v>
      </c>
      <c r="D4" s="18">
        <f>Reaction!$Q$19</f>
        <v>59.254343660248637</v>
      </c>
      <c r="E4">
        <f>Reaction!$O$19</f>
        <v>23.30777777777778</v>
      </c>
      <c r="J4" t="s">
        <v>45</v>
      </c>
      <c r="K4" s="17">
        <v>1.4481999999999999</v>
      </c>
      <c r="L4" s="1">
        <v>8.3281250000000005E-3</v>
      </c>
      <c r="M4" s="17">
        <v>0.15952983170944399</v>
      </c>
      <c r="N4" s="17">
        <v>0.1</v>
      </c>
      <c r="O4" s="17">
        <f>K4/(M4*N4)</f>
        <v>90.779259558027107</v>
      </c>
      <c r="P4" s="17">
        <f>K4/N4</f>
        <v>14.481999999999999</v>
      </c>
      <c r="Q4" s="17">
        <f t="shared" ref="Q4" si="1">K4/L4</f>
        <v>173.89268292682925</v>
      </c>
    </row>
    <row r="5" spans="1:19" s="17" customFormat="1" ht="15.75" customHeight="1">
      <c r="A5" s="21" t="s">
        <v>28</v>
      </c>
      <c r="B5" s="1">
        <v>8.6</v>
      </c>
      <c r="C5" s="18">
        <f>Reaction!$P$27</f>
        <v>14.511627906976745</v>
      </c>
      <c r="D5" s="18">
        <f>Reaction!$Q$27</f>
        <v>12.950749930543186</v>
      </c>
      <c r="E5" s="17">
        <f>Reaction!$O$27</f>
        <v>2.4941860465116279</v>
      </c>
      <c r="I5" s="22"/>
      <c r="J5" t="s">
        <v>44</v>
      </c>
      <c r="K5">
        <v>2.9047999999999998</v>
      </c>
      <c r="L5" s="1">
        <v>4.2229687500000002E-2</v>
      </c>
      <c r="M5">
        <v>0.51525390836190155</v>
      </c>
      <c r="N5">
        <v>0.1</v>
      </c>
      <c r="O5">
        <f>K5/(M5*N5)</f>
        <v>56.376088620753173</v>
      </c>
      <c r="P5">
        <f>K5/N5</f>
        <v>29.047999999999998</v>
      </c>
      <c r="Q5" s="17">
        <f>K5/L5</f>
        <v>68.785732785732776</v>
      </c>
      <c r="R5"/>
      <c r="S5"/>
    </row>
    <row r="6" spans="1:19">
      <c r="A6" s="21" t="s">
        <v>19</v>
      </c>
      <c r="B6" s="1">
        <v>5.0999999999999996</v>
      </c>
      <c r="C6" s="18">
        <f>Reaction!$P$35</f>
        <v>132.09599999999998</v>
      </c>
      <c r="D6" s="18">
        <f>Reaction!$Q$35</f>
        <v>17.44395767800944</v>
      </c>
      <c r="E6">
        <f>Reaction!$O$35</f>
        <v>2.0640000000000001</v>
      </c>
      <c r="R6" s="17"/>
      <c r="S6" s="17"/>
    </row>
    <row r="7" spans="1:19">
      <c r="A7" s="21"/>
      <c r="B7" s="1"/>
      <c r="C7" s="18"/>
      <c r="D7" s="18"/>
    </row>
    <row r="9" spans="1:19">
      <c r="J9" s="17" t="s">
        <v>38</v>
      </c>
      <c r="K9" s="17">
        <v>0.25740000000000002</v>
      </c>
      <c r="L9" s="1">
        <v>1.77375E-2</v>
      </c>
      <c r="M9" s="17">
        <v>0.32495089707295999</v>
      </c>
      <c r="N9" s="17">
        <v>0.1</v>
      </c>
      <c r="O9" s="17">
        <f>K9/(M9*N9)</f>
        <v>7.9211967813773105</v>
      </c>
      <c r="P9" s="17">
        <f>K9/N9</f>
        <v>2.5739999999999998</v>
      </c>
      <c r="Q9" s="17">
        <f>K9/L9</f>
        <v>14.511627906976745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25" sqref="H25"/>
    </sheetView>
  </sheetViews>
  <sheetFormatPr defaultRowHeight="15"/>
  <cols>
    <col min="1" max="1" width="13.140625" customWidth="1"/>
    <col min="2" max="2" width="12.140625" customWidth="1"/>
    <col min="3" max="3" width="12" customWidth="1"/>
    <col min="4" max="4" width="10" customWidth="1"/>
    <col min="5" max="5" width="19.140625" customWidth="1"/>
  </cols>
  <sheetData>
    <row r="1" spans="1:5">
      <c r="A1" t="s">
        <v>14</v>
      </c>
      <c r="B1" t="s">
        <v>16</v>
      </c>
      <c r="C1" t="s">
        <v>12</v>
      </c>
      <c r="E1" t="s">
        <v>13</v>
      </c>
    </row>
    <row r="2" spans="1:5">
      <c r="A2" t="s">
        <v>15</v>
      </c>
      <c r="B2">
        <v>1</v>
      </c>
      <c r="C2" s="6">
        <v>92.352542267132947</v>
      </c>
      <c r="E2" s="6">
        <v>44.579149896076991</v>
      </c>
    </row>
    <row r="3" spans="1:5">
      <c r="B3">
        <v>2</v>
      </c>
      <c r="C3" s="6">
        <v>51.429721861302191</v>
      </c>
      <c r="E3" s="6">
        <v>22.269861539605479</v>
      </c>
    </row>
    <row r="4" spans="1:5">
      <c r="B4">
        <v>3</v>
      </c>
      <c r="C4" s="6">
        <v>25.739474339279599</v>
      </c>
      <c r="E4" s="6">
        <v>7.031053650879163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Reaction</vt:lpstr>
      <vt:lpstr>TOF</vt:lpstr>
      <vt:lpstr>cycled reactions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TAIZHIJUN</dc:creator>
  <cp:lastModifiedBy>isa-template</cp:lastModifiedBy>
  <dcterms:created xsi:type="dcterms:W3CDTF">2015-11-23T16:17:23Z</dcterms:created>
  <dcterms:modified xsi:type="dcterms:W3CDTF">2016-09-09T15:28:01Z</dcterms:modified>
</cp:coreProperties>
</file>